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Renat\Dropbox\ALE\"/>
    </mc:Choice>
  </mc:AlternateContent>
  <xr:revisionPtr revIDLastSave="0" documentId="13_ncr:1_{340E8766-52F4-41FB-ADF7-FEA74D71528D}" xr6:coauthVersionLast="47" xr6:coauthVersionMax="47" xr10:uidLastSave="{00000000-0000-0000-0000-000000000000}"/>
  <bookViews>
    <workbookView xWindow="-120" yWindow="-120" windowWidth="25440" windowHeight="15390" activeTab="1" xr2:uid="{00000000-000D-0000-FFFF-FFFF00000000}"/>
  </bookViews>
  <sheets>
    <sheet name="Übersicht" sheetId="4" r:id="rId1"/>
    <sheet name="Multiple Choice" sheetId="1" r:id="rId2"/>
    <sheet name="Offene Fragen" sheetId="2" r:id="rId3"/>
    <sheet name="Tabelle2" sheetId="3" state="hidden" r:id="rId4"/>
  </sheets>
  <externalReferences>
    <externalReference r:id="rId5"/>
  </externalReferenc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1" i="2" l="1"/>
  <c r="E96" i="2"/>
  <c r="E97" i="2"/>
  <c r="E98" i="2"/>
  <c r="E99" i="2"/>
  <c r="E100" i="2"/>
  <c r="E91" i="2"/>
  <c r="E37" i="2"/>
  <c r="F37" i="2" s="1"/>
  <c r="E38" i="2"/>
  <c r="F38" i="2" s="1"/>
  <c r="E39" i="2"/>
  <c r="F39" i="2" s="1"/>
  <c r="E40" i="2"/>
  <c r="F40" i="2" s="1"/>
  <c r="E41" i="2"/>
  <c r="F41" i="2" s="1"/>
  <c r="E32" i="2"/>
  <c r="E5" i="2"/>
  <c r="E6" i="2"/>
  <c r="E7" i="2"/>
  <c r="E8" i="2"/>
  <c r="E9" i="2"/>
  <c r="E10" i="2"/>
  <c r="E11" i="2"/>
  <c r="E12" i="2"/>
  <c r="E13" i="2"/>
  <c r="E14" i="2"/>
  <c r="E15" i="2"/>
  <c r="E16" i="2"/>
  <c r="E17" i="2"/>
  <c r="E18" i="2"/>
  <c r="E19" i="2"/>
  <c r="E20" i="2"/>
  <c r="E21" i="2"/>
  <c r="E22" i="2"/>
  <c r="E23" i="2"/>
  <c r="E24" i="2"/>
  <c r="E25" i="2"/>
  <c r="E26" i="2"/>
  <c r="E27" i="2"/>
  <c r="E28" i="2"/>
  <c r="E29" i="2"/>
  <c r="B24" i="4"/>
  <c r="E4" i="2"/>
  <c r="F4" i="2" s="1"/>
  <c r="E3" i="2"/>
  <c r="F3" i="2" s="1"/>
  <c r="E2" i="2"/>
  <c r="F2" i="2" s="1"/>
  <c r="F5" i="2" l="1"/>
  <c r="F6" i="2"/>
  <c r="F7" i="2"/>
  <c r="F8" i="2"/>
  <c r="F9" i="2"/>
  <c r="F10" i="2"/>
  <c r="F11" i="2"/>
  <c r="F12" i="2"/>
  <c r="F13" i="2"/>
  <c r="F14" i="2"/>
  <c r="F15" i="2"/>
  <c r="F16" i="2"/>
  <c r="F17" i="2"/>
  <c r="F18" i="2"/>
  <c r="F19" i="2"/>
  <c r="F20" i="2"/>
  <c r="F21" i="2"/>
  <c r="F22" i="2"/>
  <c r="F23" i="2"/>
  <c r="F24" i="2"/>
  <c r="F25" i="2"/>
  <c r="F26" i="2"/>
  <c r="F27" i="2"/>
  <c r="F28" i="2"/>
  <c r="F29" i="2"/>
  <c r="E30" i="2"/>
  <c r="F30" i="2" s="1"/>
  <c r="E31" i="2"/>
  <c r="F31" i="2" s="1"/>
  <c r="F32" i="2"/>
  <c r="E33" i="2"/>
  <c r="F33" i="2" s="1"/>
  <c r="E34" i="2"/>
  <c r="F34" i="2" s="1"/>
  <c r="E35" i="2"/>
  <c r="F35" i="2" s="1"/>
  <c r="E36" i="2"/>
  <c r="F36" i="2" s="1"/>
  <c r="E42" i="2"/>
  <c r="F42" i="2" s="1"/>
  <c r="E43" i="2"/>
  <c r="F43" i="2" s="1"/>
  <c r="E44" i="2"/>
  <c r="F44" i="2" s="1"/>
  <c r="E45" i="2"/>
  <c r="F45" i="2" s="1"/>
  <c r="E46" i="2"/>
  <c r="F46" i="2" s="1"/>
  <c r="E47" i="2"/>
  <c r="F47" i="2" s="1"/>
  <c r="E48" i="2"/>
  <c r="F48" i="2" s="1"/>
  <c r="E49" i="2"/>
  <c r="F49" i="2" s="1"/>
  <c r="E50" i="2"/>
  <c r="F50" i="2" s="1"/>
  <c r="E51" i="2"/>
  <c r="F51" i="2" s="1"/>
  <c r="E52" i="2"/>
  <c r="F52" i="2" s="1"/>
  <c r="E53" i="2"/>
  <c r="F53" i="2" s="1"/>
  <c r="E54" i="2"/>
  <c r="F54" i="2" s="1"/>
  <c r="E55" i="2"/>
  <c r="F55" i="2" s="1"/>
  <c r="E56" i="2"/>
  <c r="F56" i="2" s="1"/>
  <c r="E57" i="2"/>
  <c r="F57" i="2" s="1"/>
  <c r="E58" i="2"/>
  <c r="F58" i="2" s="1"/>
  <c r="E59" i="2"/>
  <c r="F59" i="2" s="1"/>
  <c r="E60" i="2"/>
  <c r="F60" i="2" s="1"/>
  <c r="E61" i="2"/>
  <c r="F61" i="2" s="1"/>
  <c r="E62" i="2"/>
  <c r="F62" i="2" s="1"/>
  <c r="E63" i="2"/>
  <c r="F63" i="2" s="1"/>
  <c r="E64" i="2"/>
  <c r="F64" i="2" s="1"/>
  <c r="E65" i="2"/>
  <c r="F65" i="2" s="1"/>
  <c r="E66" i="2"/>
  <c r="F66" i="2" s="1"/>
  <c r="E67" i="2"/>
  <c r="F67" i="2" s="1"/>
  <c r="E68" i="2"/>
  <c r="F68" i="2" s="1"/>
  <c r="E69" i="2"/>
  <c r="F69" i="2" s="1"/>
  <c r="E70" i="2"/>
  <c r="F70" i="2" s="1"/>
  <c r="E71" i="2"/>
  <c r="F71" i="2" s="1"/>
  <c r="E72" i="2"/>
  <c r="F72" i="2" s="1"/>
  <c r="E73" i="2"/>
  <c r="F73" i="2" s="1"/>
  <c r="E74" i="2"/>
  <c r="F74" i="2" s="1"/>
  <c r="E75" i="2"/>
  <c r="F75" i="2" s="1"/>
  <c r="E76" i="2"/>
  <c r="F76" i="2" s="1"/>
  <c r="E77" i="2"/>
  <c r="F77" i="2" s="1"/>
  <c r="E78" i="2"/>
  <c r="F78" i="2" s="1"/>
  <c r="E79" i="2"/>
  <c r="F79" i="2" s="1"/>
  <c r="E80" i="2"/>
  <c r="F80" i="2" s="1"/>
  <c r="E81" i="2"/>
  <c r="F81" i="2" s="1"/>
  <c r="E82" i="2"/>
  <c r="F82" i="2" s="1"/>
  <c r="E83" i="2"/>
  <c r="F83" i="2" s="1"/>
  <c r="E84" i="2"/>
  <c r="F84" i="2" s="1"/>
  <c r="E85" i="2"/>
  <c r="F85" i="2" s="1"/>
  <c r="E86" i="2"/>
  <c r="F86" i="2" s="1"/>
  <c r="E87" i="2"/>
  <c r="F87" i="2" s="1"/>
  <c r="E88" i="2"/>
  <c r="F88" i="2" s="1"/>
  <c r="E89" i="2"/>
  <c r="F89" i="2" s="1"/>
  <c r="E90" i="2"/>
  <c r="F90" i="2" s="1"/>
  <c r="E92" i="2"/>
  <c r="F92" i="2" s="1"/>
  <c r="E93" i="2"/>
  <c r="F93" i="2" s="1"/>
  <c r="E94" i="2"/>
  <c r="F94" i="2" s="1"/>
  <c r="E95" i="2"/>
  <c r="F95" i="2" s="1"/>
  <c r="E102" i="2"/>
  <c r="F102" i="2" s="1"/>
  <c r="E103" i="2"/>
  <c r="F103" i="2" s="1"/>
  <c r="E104" i="2"/>
  <c r="F104" i="2" s="1"/>
  <c r="E105" i="2"/>
  <c r="F105" i="2" s="1"/>
  <c r="E106" i="2"/>
  <c r="F106" i="2" s="1"/>
  <c r="E107" i="2"/>
  <c r="F107" i="2" s="1"/>
  <c r="E108" i="2"/>
  <c r="F108" i="2" s="1"/>
  <c r="E109" i="2"/>
  <c r="F109" i="2" s="1"/>
  <c r="E110" i="2"/>
  <c r="F110" i="2" s="1"/>
  <c r="E111" i="2"/>
  <c r="F111" i="2" s="1"/>
  <c r="E112" i="2"/>
  <c r="F112" i="2" s="1"/>
  <c r="E113" i="2"/>
  <c r="F113" i="2" s="1"/>
  <c r="E114" i="2"/>
  <c r="F114" i="2" s="1"/>
  <c r="E115" i="2"/>
  <c r="F115" i="2" s="1"/>
  <c r="E116" i="2"/>
  <c r="F116" i="2" s="1"/>
  <c r="E117" i="2"/>
  <c r="F117" i="2" s="1"/>
  <c r="E118" i="2"/>
  <c r="F118" i="2" s="1"/>
  <c r="E119" i="2"/>
  <c r="F119" i="2" s="1"/>
  <c r="E120" i="2"/>
  <c r="F120" i="2" s="1"/>
  <c r="E121" i="2"/>
  <c r="F121" i="2" s="1"/>
  <c r="E122" i="2"/>
  <c r="F122" i="2" s="1"/>
  <c r="E123" i="2"/>
  <c r="F123" i="2" s="1"/>
  <c r="E124" i="2"/>
  <c r="F124" i="2" s="1"/>
  <c r="E125" i="2"/>
  <c r="F125" i="2" s="1"/>
  <c r="E126" i="2"/>
  <c r="F126" i="2" s="1"/>
  <c r="E127" i="2"/>
  <c r="F127" i="2" s="1"/>
  <c r="E128" i="2"/>
  <c r="F128" i="2" s="1"/>
  <c r="E129" i="2"/>
  <c r="F129" i="2" s="1"/>
  <c r="E130" i="2"/>
  <c r="F130" i="2" s="1"/>
  <c r="E131" i="2"/>
  <c r="F131" i="2" s="1"/>
  <c r="E132" i="2"/>
  <c r="F132" i="2" s="1"/>
  <c r="E133" i="2"/>
  <c r="F133" i="2" s="1"/>
  <c r="E134" i="2"/>
  <c r="F134" i="2" s="1"/>
  <c r="E135" i="2"/>
  <c r="F135" i="2" s="1"/>
  <c r="E136" i="2"/>
  <c r="F136" i="2" s="1"/>
  <c r="E137" i="2"/>
  <c r="F137" i="2" s="1"/>
  <c r="E138" i="2"/>
  <c r="F138" i="2" s="1"/>
  <c r="E139" i="2"/>
  <c r="F139" i="2" s="1"/>
  <c r="E140" i="2"/>
  <c r="F140" i="2" s="1"/>
  <c r="E141" i="2"/>
  <c r="F141" i="2" s="1"/>
  <c r="E142" i="2"/>
  <c r="F142" i="2" s="1"/>
  <c r="E143" i="2"/>
  <c r="F143" i="2" s="1"/>
  <c r="E144" i="2"/>
  <c r="F144" i="2" s="1"/>
  <c r="E145" i="2"/>
  <c r="F145" i="2" s="1"/>
  <c r="E146" i="2"/>
  <c r="F146" i="2" s="1"/>
  <c r="E147" i="2"/>
  <c r="F147" i="2" s="1"/>
  <c r="E148" i="2"/>
  <c r="F148" i="2" s="1"/>
  <c r="B29" i="3"/>
  <c r="B28" i="3"/>
  <c r="B27" i="3"/>
  <c r="B26" i="3"/>
  <c r="B25" i="3"/>
  <c r="B24" i="3"/>
  <c r="B23" i="3"/>
  <c r="B22" i="3"/>
  <c r="B21" i="3"/>
  <c r="B20" i="3"/>
  <c r="B17" i="3"/>
  <c r="B16" i="3"/>
  <c r="B15" i="3"/>
  <c r="B14" i="3"/>
  <c r="B13" i="3"/>
  <c r="B12" i="3"/>
  <c r="B11" i="3"/>
  <c r="B10" i="3"/>
  <c r="B9" i="3"/>
  <c r="B8" i="3"/>
  <c r="B9" i="4"/>
  <c r="B13" i="4" s="1"/>
  <c r="B17" i="4"/>
  <c r="B16" i="4"/>
  <c r="B15" i="4"/>
  <c r="B14" i="4"/>
  <c r="B18" i="4" s="1"/>
  <c r="A49" i="4"/>
  <c r="A48" i="4"/>
  <c r="A47" i="4"/>
  <c r="A33" i="4"/>
  <c r="F33" i="4" s="1"/>
  <c r="F49" i="4" s="1"/>
  <c r="E22" i="4"/>
  <c r="G24" i="4"/>
  <c r="G23" i="4"/>
  <c r="G22" i="4"/>
  <c r="F24" i="4"/>
  <c r="F23" i="4"/>
  <c r="F22" i="4"/>
  <c r="E24" i="4"/>
  <c r="E23" i="4"/>
  <c r="A32" i="4"/>
  <c r="D32" i="4" s="1"/>
  <c r="A31" i="4"/>
  <c r="E31" i="4" s="1"/>
  <c r="A46" i="4"/>
  <c r="A45" i="4"/>
  <c r="F45" i="4" s="1"/>
  <c r="A44" i="4"/>
  <c r="A43" i="4"/>
  <c r="A42" i="4"/>
  <c r="A41" i="4"/>
  <c r="D24" i="4"/>
  <c r="D23" i="4"/>
  <c r="D22" i="4"/>
  <c r="C24" i="4"/>
  <c r="C23" i="4"/>
  <c r="C39" i="4" s="1"/>
  <c r="C22" i="4"/>
  <c r="A30" i="4"/>
  <c r="G30" i="4" s="1"/>
  <c r="A29" i="4"/>
  <c r="B29" i="4" s="1"/>
  <c r="A28" i="4"/>
  <c r="G28" i="4" s="1"/>
  <c r="A27" i="4"/>
  <c r="B27" i="4" s="1"/>
  <c r="A26" i="4"/>
  <c r="D26" i="4" s="1"/>
  <c r="A25" i="4"/>
  <c r="C25" i="4" s="1"/>
  <c r="B11" i="4"/>
  <c r="B12" i="4"/>
  <c r="B10" i="4"/>
  <c r="B23" i="4"/>
  <c r="B22" i="4"/>
  <c r="B31" i="4"/>
  <c r="F31" i="4"/>
  <c r="C31" i="4"/>
  <c r="G31" i="4"/>
  <c r="D38" i="4" l="1"/>
  <c r="C40" i="4"/>
  <c r="G29" i="4"/>
  <c r="E29" i="4"/>
  <c r="E25" i="4"/>
  <c r="E41" i="4" s="1"/>
  <c r="D29" i="4"/>
  <c r="C29" i="4"/>
  <c r="B25" i="4"/>
  <c r="B41" i="4" s="1"/>
  <c r="D30" i="4"/>
  <c r="D46" i="4" s="1"/>
  <c r="B33" i="4"/>
  <c r="C47" i="4"/>
  <c r="F38" i="4"/>
  <c r="F30" i="4"/>
  <c r="F28" i="4"/>
  <c r="F44" i="4" s="1"/>
  <c r="F39" i="4"/>
  <c r="F40" i="4"/>
  <c r="F47" i="4"/>
  <c r="F29" i="4"/>
  <c r="E47" i="4"/>
  <c r="B39" i="4"/>
  <c r="E26" i="4"/>
  <c r="E42" i="4" s="1"/>
  <c r="B26" i="4"/>
  <c r="B42" i="4" s="1"/>
  <c r="F26" i="4"/>
  <c r="F42" i="4" s="1"/>
  <c r="G26" i="4"/>
  <c r="G42" i="4" s="1"/>
  <c r="D40" i="4"/>
  <c r="D31" i="4"/>
  <c r="D47" i="4" s="1"/>
  <c r="C27" i="4"/>
  <c r="C43" i="4" s="1"/>
  <c r="E38" i="4"/>
  <c r="E39" i="4"/>
  <c r="D42" i="4"/>
  <c r="E30" i="4"/>
  <c r="E46" i="4" s="1"/>
  <c r="B32" i="4"/>
  <c r="B48" i="4" s="1"/>
  <c r="G27" i="4"/>
  <c r="G43" i="4" s="1"/>
  <c r="B38" i="4"/>
  <c r="C28" i="4"/>
  <c r="C44" i="4" s="1"/>
  <c r="E28" i="4"/>
  <c r="E44" i="4" s="1"/>
  <c r="F27" i="4"/>
  <c r="F43" i="4" s="1"/>
  <c r="E27" i="4"/>
  <c r="E43" i="4" s="1"/>
  <c r="C38" i="4"/>
  <c r="E40" i="4"/>
  <c r="D27" i="4"/>
  <c r="D43" i="4" s="1"/>
  <c r="B45" i="4"/>
  <c r="F32" i="4"/>
  <c r="F48" i="4" s="1"/>
  <c r="B19" i="4"/>
  <c r="G40" i="4"/>
  <c r="E45" i="4"/>
  <c r="F46" i="4"/>
  <c r="D39" i="4"/>
  <c r="B47" i="4"/>
  <c r="D25" i="4"/>
  <c r="E33" i="4"/>
  <c r="E49" i="4" s="1"/>
  <c r="D45" i="4"/>
  <c r="G32" i="4"/>
  <c r="G48" i="4" s="1"/>
  <c r="D48" i="4"/>
  <c r="D33" i="4"/>
  <c r="D49" i="4" s="1"/>
  <c r="C30" i="4"/>
  <c r="C46" i="4" s="1"/>
  <c r="G47" i="4"/>
  <c r="B43" i="4"/>
  <c r="G38" i="4"/>
  <c r="B30" i="4"/>
  <c r="B46" i="4" s="1"/>
  <c r="C26" i="4"/>
  <c r="C42" i="4" s="1"/>
  <c r="E32" i="4"/>
  <c r="E48" i="4" s="1"/>
  <c r="F25" i="4"/>
  <c r="C32" i="4"/>
  <c r="C48" i="4" s="1"/>
  <c r="G44" i="4"/>
  <c r="B28" i="4"/>
  <c r="G46" i="4"/>
  <c r="B40" i="4"/>
  <c r="C41" i="4"/>
  <c r="G25" i="4"/>
  <c r="B49" i="4"/>
  <c r="G39" i="4"/>
  <c r="C33" i="4"/>
  <c r="C49" i="4" s="1"/>
  <c r="C45" i="4"/>
  <c r="G33" i="4"/>
  <c r="G49" i="4" s="1"/>
  <c r="G45" i="4"/>
  <c r="D28" i="4"/>
  <c r="D44" i="4" s="1"/>
  <c r="E50" i="4" l="1"/>
  <c r="C50" i="4"/>
  <c r="F34" i="4"/>
  <c r="B34" i="4"/>
  <c r="B44" i="4"/>
  <c r="B50" i="4" s="1"/>
  <c r="D41" i="4"/>
  <c r="D50" i="4" s="1"/>
  <c r="D34" i="4"/>
  <c r="G34" i="4"/>
  <c r="G41" i="4"/>
  <c r="G50" i="4" s="1"/>
  <c r="F41" i="4"/>
  <c r="F50" i="4" s="1"/>
  <c r="C34" i="4"/>
  <c r="E34" i="4"/>
  <c r="H50" i="4" l="1"/>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rgb="FF000000"/>
            <rFont val="Segoe UI"/>
            <family val="2"/>
            <charset val="1"/>
          </rPr>
          <t>Thoma, Carmen:</t>
        </r>
        <r>
          <rPr>
            <sz val="9"/>
            <color rgb="FF000000"/>
            <rFont val="Segoe UI"/>
            <family val="2"/>
            <charset val="1"/>
          </rPr>
          <t xml:space="preserve">
</t>
        </r>
        <r>
          <rPr>
            <sz val="9"/>
            <color rgb="FF000000"/>
            <rFont val="Segoe UI"/>
            <family val="2"/>
            <charset val="1"/>
          </rPr>
          <t>Alt + RETURN</t>
        </r>
      </text>
    </comment>
  </commentList>
</comments>
</file>

<file path=xl/sharedStrings.xml><?xml version="1.0" encoding="utf-8"?>
<sst xmlns="http://schemas.openxmlformats.org/spreadsheetml/2006/main" count="2282" uniqueCount="1610">
  <si>
    <t>Modulkürzel</t>
  </si>
  <si>
    <t>DLMIHMIHS</t>
  </si>
  <si>
    <t>Kurskürzel</t>
  </si>
  <si>
    <t>DLMIHMIHS01</t>
  </si>
  <si>
    <t>Kursname</t>
  </si>
  <si>
    <t>International Health Systems</t>
  </si>
  <si>
    <t>Anzahl Lektionen</t>
  </si>
  <si>
    <t>Autor</t>
  </si>
  <si>
    <t>Jörg Artmann</t>
  </si>
  <si>
    <t>Klausurdauer in Minuten</t>
  </si>
  <si>
    <t>Kommentar</t>
  </si>
  <si>
    <t>Teil 1 / Part 1</t>
  </si>
  <si>
    <t># MC Fragen/Lektion</t>
  </si>
  <si>
    <t># MC leicht/Lektion</t>
  </si>
  <si>
    <t># MC mittel/Lektion</t>
  </si>
  <si>
    <t># MC schwer/Lektion</t>
  </si>
  <si>
    <t># MC Fragen gesamt</t>
  </si>
  <si>
    <t># Offene Fragen/Lektion</t>
  </si>
  <si>
    <t># Offen leicht/Lektion</t>
  </si>
  <si>
    <t># Offen mittel/Lektion</t>
  </si>
  <si>
    <t># Offen schwer/Lektion</t>
  </si>
  <si>
    <t># Offene Fragen gesamt</t>
  </si>
  <si>
    <t>Fragen insgesamt</t>
  </si>
  <si>
    <t>Already created</t>
  </si>
  <si>
    <t># MC leicht</t>
  </si>
  <si>
    <t># MC mittel</t>
  </si>
  <si>
    <t># MC schwer</t>
  </si>
  <si>
    <t># Offen leicht</t>
  </si>
  <si>
    <t># Offen mittel</t>
  </si>
  <si>
    <t># Offen schwer</t>
  </si>
  <si>
    <t>Lektion 1</t>
  </si>
  <si>
    <t>Lektion 2</t>
  </si>
  <si>
    <t>Lektion 3</t>
  </si>
  <si>
    <t>sum</t>
  </si>
  <si>
    <t>Gesamt</t>
  </si>
  <si>
    <t>Still to create</t>
  </si>
  <si>
    <t>Unit</t>
  </si>
  <si>
    <t>Section</t>
  </si>
  <si>
    <t>Description</t>
  </si>
  <si>
    <t>Question text</t>
  </si>
  <si>
    <t>Correct answer</t>
  </si>
  <si>
    <t>Incorrect answer</t>
  </si>
  <si>
    <r>
      <t xml:space="preserve">Picture?
ja (yes)
</t>
    </r>
    <r>
      <rPr>
        <b/>
        <sz val="10"/>
        <color rgb="FFFF0000"/>
        <rFont val="Calibri"/>
        <family val="2"/>
        <scheme val="minor"/>
      </rPr>
      <t>Please use the German term!</t>
    </r>
  </si>
  <si>
    <t>Comments from reviewer</t>
  </si>
  <si>
    <t>1</t>
  </si>
  <si>
    <t>1.1</t>
  </si>
  <si>
    <t>leicht</t>
  </si>
  <si>
    <t>MC_001</t>
  </si>
  <si>
    <t>mittel</t>
  </si>
  <si>
    <t>MC_002</t>
  </si>
  <si>
    <t>MC_003</t>
  </si>
  <si>
    <t>MC_004</t>
  </si>
  <si>
    <t>MC_005</t>
  </si>
  <si>
    <t>MC_006</t>
  </si>
  <si>
    <t>schwer</t>
  </si>
  <si>
    <t>MC_007</t>
  </si>
  <si>
    <t>1.2</t>
  </si>
  <si>
    <t>MC_008</t>
  </si>
  <si>
    <t>MC_009</t>
  </si>
  <si>
    <t>1.3</t>
  </si>
  <si>
    <t>MC_010</t>
  </si>
  <si>
    <t>MC_011</t>
  </si>
  <si>
    <t>MC_012</t>
  </si>
  <si>
    <t>1.4</t>
  </si>
  <si>
    <t>MC_013</t>
  </si>
  <si>
    <t>MC_014</t>
  </si>
  <si>
    <t>MC_015</t>
  </si>
  <si>
    <t>MC_016</t>
  </si>
  <si>
    <t>Robert Koch</t>
  </si>
  <si>
    <t>Marie Curie</t>
  </si>
  <si>
    <t>Paul Ehrlich</t>
  </si>
  <si>
    <t>MC_017</t>
  </si>
  <si>
    <t>MC_018</t>
  </si>
  <si>
    <t>MC_019</t>
  </si>
  <si>
    <t>MC_020</t>
  </si>
  <si>
    <t>1.5</t>
  </si>
  <si>
    <t>MC_021</t>
  </si>
  <si>
    <t>Lobbying</t>
  </si>
  <si>
    <t>MC_022</t>
  </si>
  <si>
    <t>Adoption</t>
  </si>
  <si>
    <t>MC_023</t>
  </si>
  <si>
    <t>Governance</t>
  </si>
  <si>
    <t>MC_024</t>
  </si>
  <si>
    <t>MC_025</t>
  </si>
  <si>
    <t>MC_026</t>
  </si>
  <si>
    <t>MC_027</t>
  </si>
  <si>
    <t>MC_028</t>
  </si>
  <si>
    <t>MC_029</t>
  </si>
  <si>
    <t>MC_030</t>
  </si>
  <si>
    <t>MC_031</t>
  </si>
  <si>
    <t>MC_032</t>
  </si>
  <si>
    <t>2.1</t>
  </si>
  <si>
    <t>MC_033</t>
  </si>
  <si>
    <t>MC_034</t>
  </si>
  <si>
    <t>MC_035</t>
  </si>
  <si>
    <t>MC_036</t>
  </si>
  <si>
    <t>MC_037</t>
  </si>
  <si>
    <t>MC_038</t>
  </si>
  <si>
    <t>MC_039</t>
  </si>
  <si>
    <t>MC_040</t>
  </si>
  <si>
    <t>MC_041</t>
  </si>
  <si>
    <t>MC_042</t>
  </si>
  <si>
    <t>Ambulatory care sensitive conditions</t>
  </si>
  <si>
    <t>Advanced control superiority complexes</t>
  </si>
  <si>
    <t>Asthma clinical safety controls</t>
  </si>
  <si>
    <t>Alert for critical surgery cooperation</t>
  </si>
  <si>
    <t>MC_043</t>
  </si>
  <si>
    <t>2.2</t>
  </si>
  <si>
    <t>MC_044</t>
  </si>
  <si>
    <t>MC_045</t>
  </si>
  <si>
    <t>MC_046</t>
  </si>
  <si>
    <t>MC_047</t>
  </si>
  <si>
    <t>MC_048</t>
  </si>
  <si>
    <t>MC_049</t>
  </si>
  <si>
    <t>MC_050</t>
  </si>
  <si>
    <t>2.3</t>
  </si>
  <si>
    <t>MC_051</t>
  </si>
  <si>
    <t>MC_052</t>
  </si>
  <si>
    <t>MC_053</t>
  </si>
  <si>
    <t>MC_054</t>
  </si>
  <si>
    <t>MC_055</t>
  </si>
  <si>
    <t>MC_056</t>
  </si>
  <si>
    <t>MC_057</t>
  </si>
  <si>
    <t>MC_058</t>
  </si>
  <si>
    <t>MC_059</t>
  </si>
  <si>
    <t>MC_060</t>
  </si>
  <si>
    <t>MC_061</t>
  </si>
  <si>
    <t>MC_062</t>
  </si>
  <si>
    <t>IFAQ</t>
  </si>
  <si>
    <t>PHFQ</t>
  </si>
  <si>
    <t>FAHQ</t>
  </si>
  <si>
    <t>PRFI</t>
  </si>
  <si>
    <t>MC_063</t>
  </si>
  <si>
    <t>2.4</t>
  </si>
  <si>
    <t>MC_064</t>
  </si>
  <si>
    <t>MC_065</t>
  </si>
  <si>
    <t>MC_066</t>
  </si>
  <si>
    <t>MC_067</t>
  </si>
  <si>
    <t>MC_068</t>
  </si>
  <si>
    <t>Advanced Nurse Practitioners</t>
  </si>
  <si>
    <t>Proficient Prescriber Professional</t>
  </si>
  <si>
    <t>Practical Prescribing Expert</t>
  </si>
  <si>
    <t>MC_069</t>
  </si>
  <si>
    <t>MC_070</t>
  </si>
  <si>
    <t>MC_071</t>
  </si>
  <si>
    <t>MC_072</t>
  </si>
  <si>
    <t>3.1</t>
  </si>
  <si>
    <t>MC_073</t>
  </si>
  <si>
    <t>MC_074</t>
  </si>
  <si>
    <t>MC_075</t>
  </si>
  <si>
    <t>MC_076</t>
  </si>
  <si>
    <t>MC_077</t>
  </si>
  <si>
    <t>MC_078</t>
  </si>
  <si>
    <t>MC_079</t>
  </si>
  <si>
    <t>MC_080</t>
  </si>
  <si>
    <t>MC_081</t>
  </si>
  <si>
    <t>MC_082</t>
  </si>
  <si>
    <t>Continuous Professional Development</t>
  </si>
  <si>
    <t>Critical Personal Degree</t>
  </si>
  <si>
    <t>Computerized Patient Devolution</t>
  </si>
  <si>
    <t>Chronic Percutane Depression</t>
  </si>
  <si>
    <t>MC_083</t>
  </si>
  <si>
    <t>MC_084</t>
  </si>
  <si>
    <t>MC_085</t>
  </si>
  <si>
    <t>3.2</t>
  </si>
  <si>
    <t>MC_086</t>
  </si>
  <si>
    <t>MC_087</t>
  </si>
  <si>
    <t>MC_088</t>
  </si>
  <si>
    <t>MC_089</t>
  </si>
  <si>
    <t>MC_090</t>
  </si>
  <si>
    <t>MC_091</t>
  </si>
  <si>
    <t>3.3</t>
  </si>
  <si>
    <t>MC_092</t>
  </si>
  <si>
    <t>MC_093</t>
  </si>
  <si>
    <t>MC_094</t>
  </si>
  <si>
    <t>MC_095</t>
  </si>
  <si>
    <t>MC_096</t>
  </si>
  <si>
    <t>Permit</t>
  </si>
  <si>
    <t>4.1</t>
  </si>
  <si>
    <t>MC_097</t>
  </si>
  <si>
    <t>MC_098</t>
  </si>
  <si>
    <t>4.2</t>
  </si>
  <si>
    <t>MC_099</t>
  </si>
  <si>
    <t>MC_100</t>
  </si>
  <si>
    <t>MC_101</t>
  </si>
  <si>
    <t>Amenable</t>
  </si>
  <si>
    <t>Distributed</t>
  </si>
  <si>
    <t>Expendable</t>
  </si>
  <si>
    <t>Comparable</t>
  </si>
  <si>
    <t>MC_102</t>
  </si>
  <si>
    <t>MC_103</t>
  </si>
  <si>
    <t>MC_104</t>
  </si>
  <si>
    <t>MC_105</t>
  </si>
  <si>
    <t>MC_106</t>
  </si>
  <si>
    <t>MC_107</t>
  </si>
  <si>
    <t>MC_108</t>
  </si>
  <si>
    <t>MC_109</t>
  </si>
  <si>
    <t>MC_110</t>
  </si>
  <si>
    <t>Quadrant</t>
  </si>
  <si>
    <t>MC_111</t>
  </si>
  <si>
    <t>MC_112</t>
  </si>
  <si>
    <t>MC_113</t>
  </si>
  <si>
    <t>MC_114</t>
  </si>
  <si>
    <t>MC_115</t>
  </si>
  <si>
    <t>MC_116</t>
  </si>
  <si>
    <t>MC_117</t>
  </si>
  <si>
    <t>MC_118</t>
  </si>
  <si>
    <t>MC_119</t>
  </si>
  <si>
    <t>MC_120</t>
  </si>
  <si>
    <t>MC_121</t>
  </si>
  <si>
    <t>MC_122</t>
  </si>
  <si>
    <t>MC_123</t>
  </si>
  <si>
    <t>MC_124</t>
  </si>
  <si>
    <t>MC_125</t>
  </si>
  <si>
    <t>MC_126</t>
  </si>
  <si>
    <t>MC_127</t>
  </si>
  <si>
    <t>MC_128</t>
  </si>
  <si>
    <t>5.1</t>
  </si>
  <si>
    <t>MC_129</t>
  </si>
  <si>
    <t>MC_130</t>
  </si>
  <si>
    <t>MC_131</t>
  </si>
  <si>
    <t>MC_132</t>
  </si>
  <si>
    <t>MC_133</t>
  </si>
  <si>
    <t>A Theory of Right</t>
  </si>
  <si>
    <t>A Theory of Equity</t>
  </si>
  <si>
    <t>A Theory of Law</t>
  </si>
  <si>
    <t>MC_134</t>
  </si>
  <si>
    <t>MC_135</t>
  </si>
  <si>
    <t>MC_136</t>
  </si>
  <si>
    <t>MC_137</t>
  </si>
  <si>
    <t xml:space="preserve">Incidence </t>
  </si>
  <si>
    <t>Inflation</t>
  </si>
  <si>
    <t>Index</t>
  </si>
  <si>
    <t>Internal</t>
  </si>
  <si>
    <t>MC_138</t>
  </si>
  <si>
    <t>5.2</t>
  </si>
  <si>
    <t>MC_139</t>
  </si>
  <si>
    <t>Out-of-pocket</t>
  </si>
  <si>
    <t>Out-of-purchase</t>
  </si>
  <si>
    <t>Out-of-patients</t>
  </si>
  <si>
    <t>Out-of-power</t>
  </si>
  <si>
    <t>MC_140</t>
  </si>
  <si>
    <t>MC_141</t>
  </si>
  <si>
    <t>MC_142</t>
  </si>
  <si>
    <t>MC_143</t>
  </si>
  <si>
    <t>MC_144</t>
  </si>
  <si>
    <t>MC_145</t>
  </si>
  <si>
    <t>MC_146</t>
  </si>
  <si>
    <t>MC_147</t>
  </si>
  <si>
    <t>MC_148</t>
  </si>
  <si>
    <t>MC_149</t>
  </si>
  <si>
    <t>MC_150</t>
  </si>
  <si>
    <t>MC_151</t>
  </si>
  <si>
    <t>MC_152</t>
  </si>
  <si>
    <t>MC_153</t>
  </si>
  <si>
    <t>MC_154</t>
  </si>
  <si>
    <t>MC_155</t>
  </si>
  <si>
    <t>MC_156</t>
  </si>
  <si>
    <t>MC_157</t>
  </si>
  <si>
    <t>MC_158</t>
  </si>
  <si>
    <t>MC_159</t>
  </si>
  <si>
    <t>MC_160</t>
  </si>
  <si>
    <t>6.1</t>
  </si>
  <si>
    <t>MC_161</t>
  </si>
  <si>
    <t>MC_162</t>
  </si>
  <si>
    <t>MC_163</t>
  </si>
  <si>
    <t>6.2</t>
  </si>
  <si>
    <t>MC_164</t>
  </si>
  <si>
    <t>6.3</t>
  </si>
  <si>
    <t>MC_165</t>
  </si>
  <si>
    <t>Health plan</t>
  </si>
  <si>
    <t>Health strategy</t>
  </si>
  <si>
    <t>Health aid</t>
  </si>
  <si>
    <t>Health policy</t>
  </si>
  <si>
    <t>MC_166</t>
  </si>
  <si>
    <t>Medicare</t>
  </si>
  <si>
    <t>Blue Cross Blue Shield</t>
  </si>
  <si>
    <t>Medipub</t>
  </si>
  <si>
    <t>Kaiser Permanente</t>
  </si>
  <si>
    <t>MC_167</t>
  </si>
  <si>
    <t>MC_168</t>
  </si>
  <si>
    <t>Otto von Bismarck</t>
  </si>
  <si>
    <t>Otto Dix</t>
  </si>
  <si>
    <t>Bertha von Suttner</t>
  </si>
  <si>
    <t>MC_169</t>
  </si>
  <si>
    <t>MC_170</t>
  </si>
  <si>
    <t>MC_171</t>
  </si>
  <si>
    <t>Clinical commissioning groups</t>
  </si>
  <si>
    <t>Health purchasing cooperatives</t>
  </si>
  <si>
    <t>Health plan associations</t>
  </si>
  <si>
    <t>MC_172</t>
  </si>
  <si>
    <t>The NHS Science Board</t>
  </si>
  <si>
    <t>The English Health Innovation Hub</t>
  </si>
  <si>
    <t>The Office of the Inspector General</t>
  </si>
  <si>
    <t>MC_173</t>
  </si>
  <si>
    <t>Preferred provider organization</t>
  </si>
  <si>
    <t>Preferred purchaser operation</t>
  </si>
  <si>
    <t>Preferred patient outcome</t>
  </si>
  <si>
    <t>Preferred patent order</t>
  </si>
  <si>
    <t>MC_174</t>
  </si>
  <si>
    <t>Affordable Care Act</t>
  </si>
  <si>
    <t>Advanced Cost Alignment</t>
  </si>
  <si>
    <t>American Clinics Association</t>
  </si>
  <si>
    <t>Autonomous Cancer Americans</t>
  </si>
  <si>
    <t>MC_175</t>
  </si>
  <si>
    <t>MC_176</t>
  </si>
  <si>
    <t>MC_177</t>
  </si>
  <si>
    <t>MC_178</t>
  </si>
  <si>
    <t>MC_179</t>
  </si>
  <si>
    <t>MC_180</t>
  </si>
  <si>
    <t>MC_181</t>
  </si>
  <si>
    <t>MC_182</t>
  </si>
  <si>
    <t>MC_183</t>
  </si>
  <si>
    <t>MC_184</t>
  </si>
  <si>
    <t>MC_185</t>
  </si>
  <si>
    <t>MC_186</t>
  </si>
  <si>
    <t>MC_187</t>
  </si>
  <si>
    <t>MC_188</t>
  </si>
  <si>
    <t>MC_189</t>
  </si>
  <si>
    <t>CMS.</t>
  </si>
  <si>
    <t>CSM.</t>
  </si>
  <si>
    <t>SEC.</t>
  </si>
  <si>
    <t>MSA.</t>
  </si>
  <si>
    <t>MC_190</t>
  </si>
  <si>
    <t>MC_191</t>
  </si>
  <si>
    <t>6.4</t>
  </si>
  <si>
    <t>MC_192</t>
  </si>
  <si>
    <t>Points</t>
  </si>
  <si>
    <t>Zeilen (automatisch)</t>
  </si>
  <si>
    <t>Sample solution</t>
  </si>
  <si>
    <t>offen_001</t>
  </si>
  <si>
    <t>Describe the key elements of premodern conceptions of health.</t>
  </si>
  <si>
    <t>Health was perceived as magical (2) and beyond rational control (2), determined by magical powers (2).</t>
  </si>
  <si>
    <t>offen_002</t>
  </si>
  <si>
    <t>Describe the idea behind "co-production" of health.</t>
  </si>
  <si>
    <t>An individual who engages in a healthy lifestyle co-produces their own health (2) alongside the "normal" healthcare system production of health (2). This usually places them outside the continuum of the formal healthcare system, but co-production can continue inside the formal healthcare system (2).</t>
  </si>
  <si>
    <t>offen_003</t>
  </si>
  <si>
    <t>Provide two indicators that illustrate the "treatment focus" of healthcare systems in the total continuum of healthcare activities.</t>
  </si>
  <si>
    <t>offen_004</t>
  </si>
  <si>
    <t>Define the essence of the "access/coverage" function of healthcare systems.</t>
  </si>
  <si>
    <t>Access and coverage relate both to the organizational (2) and financial aspect (2) of how people can access healthcare services. It requires heealthcare infrastructure and health insurance coverage (2).</t>
  </si>
  <si>
    <t>offen_005</t>
  </si>
  <si>
    <t>Describe Roemer's "delivery of services" dimension of healthcare systems.</t>
  </si>
  <si>
    <t>Roemer proposes preventive and curative personal health services (2); primary, secondary, and tertiary services (2); public health services; and services for specific population groups in this category of analysis (2)</t>
  </si>
  <si>
    <t>offen_006</t>
  </si>
  <si>
    <t>Define and describe the three benchmarking dimensions of healthcare systems.</t>
  </si>
  <si>
    <t>Access/coverage, cost/affordability, and quality (2) are benchmarking dimensions of healthcare systems. Where access/coverage relates to the organziational and financial dimension of service provision, (2)  cost/affordability measure the burden of costs for the insured (2) and society and quality relates to the quality of care.</t>
  </si>
  <si>
    <t>4</t>
  </si>
  <si>
    <t>offen_007</t>
  </si>
  <si>
    <t>Describe health in all policies and how can it be implemented.</t>
  </si>
  <si>
    <t xml:space="preserve">HiAP takes into account consequences of political decisions for health (2). Actions in housing (2), transportation, and the labor market (2) can affect the quality of health of citizens. </t>
  </si>
  <si>
    <t>offen_008</t>
  </si>
  <si>
    <t>Describe the EU freedom of movement and why is it relevant for healthcare systems.</t>
  </si>
  <si>
    <t>Freedom to move (1),  work (1), travel (1): produces mobility of professionals (1) AND patients (1), makes social security coordination necessary (1)</t>
  </si>
  <si>
    <t>5</t>
  </si>
  <si>
    <t>offen_009</t>
  </si>
  <si>
    <t>Briefly describe the last three stages of the policy cycle and what happens in them.</t>
  </si>
  <si>
    <t>Adoption (2), Implementation (2), Evaluation (2). Parliament, Regulation, and Policy-Evaluation to fill gaps.</t>
  </si>
  <si>
    <t>offen_010</t>
  </si>
  <si>
    <t>What are "market-based" governance mechanisms in healthcare? Choose two examples to illustrate.</t>
  </si>
  <si>
    <t>Antitrust regulation, Quality information and Pay for performance (2); intended to promote competition and provide transparency on performance (2); minimum volume standards and payment for the achievement of screening quotas are two examples (2)</t>
  </si>
  <si>
    <t>offen_011</t>
  </si>
  <si>
    <t>Discuss the challenges associated with the WHO definition of health and modern healthcare systems.</t>
  </si>
  <si>
    <t>WHO definition of health: "a state of complete physical, mental and social well-being and not merely the absence of disease or infirmity"  (3); Problematic ambition because a very broad definition that encompasses elements not typically associated with the tasks of healthcare systems such as providing for "well-being" (3); healthcare systems focus on treatment and the associated infrastructure (3), relatively little is done on prevention  (3), many factors outside the healthcare system contribute to the achievement of the WHO definition such as education and wealth (3) the labour market, housing etc. (3)</t>
  </si>
  <si>
    <t>offen_012</t>
  </si>
  <si>
    <t>Discuss the aspects to consider when you analyze the "access/coverage" dimension of a healthcare system.</t>
  </si>
  <si>
    <t>There is a supply and a demand side of access/coverage (3) Organizational aspects of access, such as availability of human resources, infrastructure (3)Financial: tax and contribution rates (3) Organizational: insurance coverage (3); Population Groups covered (3); Financial and socio-economic barriers to access (3)</t>
  </si>
  <si>
    <t>3</t>
  </si>
  <si>
    <t>offen_013</t>
  </si>
  <si>
    <t>Discuss the WHO health system building blocks and their analytical value.</t>
  </si>
  <si>
    <t>3+5</t>
  </si>
  <si>
    <t>offen_014</t>
  </si>
  <si>
    <t>Discuss the WHO proposal for "governance indicators" and provide your opinion/assessment on their analytical value.</t>
  </si>
  <si>
    <t>2</t>
  </si>
  <si>
    <t>offen_015</t>
  </si>
  <si>
    <t>Discuss Roemer's conceptual framework for healthcare system components. With your knowledge of healthcare systems, how useful is it analytically?</t>
  </si>
  <si>
    <t>Student can reproduce Section 1.2 Table (3); discuss critically the broadness of certain categories such as management methods or organization of programs (3) that apply to almost all healthcare systems (3) without enabling clear typologies (3); on the other hand acknowledge that Roemer's categories are broad enough to highlight how healthcare systems are embedded in wider social structures (3) and gives consideration to dynamic aspects such as management methods that are positively different from more static description of healthcare systems as types (3).</t>
  </si>
  <si>
    <t>offen_016</t>
  </si>
  <si>
    <t>Discuss the way the WHO operationalizes the service delivery building block. Can you think of other service delivery indicators you would add?</t>
  </si>
  <si>
    <t>Service delivery is focusing on infrastructure (3) and utilization (3). It does not include indicators such as waiting times (3) or geographical indicators such as average distance to next clinic/doctor (3). Other indicators could take into account the socio-economic dimension of utilization across population groups. (3). This could for example imply indicators on uptake of prevention services in poor income groups (3).</t>
  </si>
  <si>
    <t>offen_017</t>
  </si>
  <si>
    <t>Discuss the relevance of EU integration for healthcare systems in the European Union, focusing on the implications of the four freedoms.</t>
  </si>
  <si>
    <t>The four freedoms of the EU internal market are highly relevant for healthcare systems (3). The freedom of movement allows for free work and travel in the EU, thus potentially providing healthcare workers from other Member States (3) but also implying free access to healthcare services for EU citizens (3), freedom of services implies that services can be contracted for (by health insurers for example) across the EU (3), freedom of capital means EU investors can invest in healthcare infrastructure (3), freedom of goods means that no tariffs apply to EU exchanges of goods  (3).</t>
  </si>
  <si>
    <t>offen_018</t>
  </si>
  <si>
    <t>Think of a healthcare priority in your country and describe how it evolved across the policy cycle, focusing in particular on agenda setting and implementation.</t>
  </si>
  <si>
    <t>Student can provide briefly the components of the policy cycle (3) and critically reflect on a healthcare priority (access, waiting times, hospital reform) (3) and reflect on how it was brought on the agenda (public pressure, media, patient safety scandals or similar) (3) and how it subsequently was taken up in formal processes (legislation, referendum or similar) (3) which resulted in new laws or regulations (3) and requirements on service delivery (new quality standards) and how those were taken up by providers (3).</t>
  </si>
  <si>
    <t>offen_019</t>
  </si>
  <si>
    <t>Discuss economic governance in healthcare: Provide and briefly describe three instruments that are used.</t>
  </si>
  <si>
    <t>Economic governance in healthcare is the sum of measures that are introduced in advanced healthcare systems to reap the benefits of competition (3). Key instruments are antitrust legislation (2), quality of care information and (2) pay for performance (2). Antitrust legislation mostly concerns concentration of hospital providers (3); quality of care information is designed to guide patients across the system and reward/punish good/bad providers (3). Pay for performance usually rewards achievement of specific targets such as screening quotas (3)</t>
  </si>
  <si>
    <t>offen_020</t>
  </si>
  <si>
    <t>Thorlby proposes three broad cateogries of government intervention: priority setting, performance monitoring and accountability mechanisms (3); the priority setting mechanism is characterized by legislative activity (3), the performance monitoring mechanism by  provider data collection (3) and the accountability mechanism by democractic processes (3) and economic mechanisms to ensure fair competition (3). A concrete example of  performance measurement can be a health navigator (example in coursebook is AOK health navigator) (3)</t>
  </si>
  <si>
    <t>offen_021</t>
  </si>
  <si>
    <t>Describe the contribution of the Alma Ata declaration of the WHO in the primary care field.</t>
  </si>
  <si>
    <t>The declaration first recognised the importance of primary care for everyday healthcare needs (3). It also provided an overview of primary care activities. (3)</t>
  </si>
  <si>
    <t>offen_022</t>
  </si>
  <si>
    <t>Explain the gatekeeping role of GPs.</t>
  </si>
  <si>
    <r>
      <rPr>
        <sz val="10"/>
        <rFont val="Calibri"/>
        <family val="2"/>
        <scheme val="minor"/>
      </rPr>
      <t>They</t>
    </r>
    <r>
      <rPr>
        <sz val="10"/>
        <color theme="1"/>
        <rFont val="Calibri"/>
        <family val="2"/>
        <scheme val="minor"/>
      </rPr>
      <t xml:space="preserve"> control access to specialist care (3) and are called upon to coordinate/control the patient pathway across the system. (3)</t>
    </r>
  </si>
  <si>
    <t>offen_023</t>
  </si>
  <si>
    <t>Explain the core of specialist care.</t>
  </si>
  <si>
    <t>Specialist care usually requires access to a laboratory, diagnostic imaging, and a set of medical devices such as catheters, defibrillators and many more (3). Because these resources are expensive and yet accessibility is important, healthcare systems develop elaborate ways to organize and control access to specialist care. (3)</t>
  </si>
  <si>
    <t>offen_024</t>
  </si>
  <si>
    <t>Explain the principal cause of waiting times.</t>
  </si>
  <si>
    <t xml:space="preserve">Demand for specialist care (3) exceeds supply of specialist care (3). </t>
  </si>
  <si>
    <t>offen_025</t>
  </si>
  <si>
    <t>How is ownership differentiated in the context of hospitals? Provide one example for each form of ownership.</t>
  </si>
  <si>
    <t>Public and private ownership (3). Public: municipalities Private: corporations (3)</t>
  </si>
  <si>
    <t>offen_026</t>
  </si>
  <si>
    <t>Define market authorization for medicines and what it implies.</t>
  </si>
  <si>
    <t>The first step for any medicine to enter the public domain is market authorization (2). The authorization attests to the general safety, quality and efficacity of the product (2). It does not say that the medicine provides an additional therapeutic benefit (2).</t>
  </si>
  <si>
    <t>offen_027</t>
  </si>
  <si>
    <t>Provide three examples of primary care activities according to the WHO Alma Ata declaration.</t>
  </si>
  <si>
    <t>maternal and child health care (2); immunization against the major infectious diseases (2) treatment of common diseases and minor injuries (2)</t>
  </si>
  <si>
    <t>offen_028</t>
  </si>
  <si>
    <t>Waiting times for specialist care can be addressed on the demand and supply side of care. Provide one example for each side based on the experience of the Emilia-Romagna region in Italy.</t>
  </si>
  <si>
    <t>Demand side for specialist care: punish no-show patients (or) improve referrals (3); supply side: expanding opening hours  (or) recruit new staff (or)  move previously private providers into the public system (3)</t>
  </si>
  <si>
    <t>offen_029</t>
  </si>
  <si>
    <t>Describe the place of hospitals in the healthcare system in developed countries. Which trend can be observed?</t>
  </si>
  <si>
    <t>Hospital is centrepiece of specialist care (2), representing around a third of total healthcare exp (2).; nonetheless, the number of hospital beds has decreased over time (2)</t>
  </si>
  <si>
    <t>offen_030</t>
  </si>
  <si>
    <t>What are the two widespread pricing mechanisms to determine the price of a pharmaceutical? Briefly define how they work.</t>
  </si>
  <si>
    <t>The mechanisms are internal and external reference pricing (2). Internal reference pricing compares the price of a new drug with already existing prices on the market inside the country (2); in contrast, external reference pricing uses the markets of other healthcare systems to determine the price of the parmaceutical (2).</t>
  </si>
  <si>
    <t>offen_031</t>
  </si>
  <si>
    <t>Is the Alma Ata declaration of the WHO still relevant for healthcare systems today. Discuss.</t>
  </si>
  <si>
    <t>The WHO Alma Ata declaration focuses on the important role of primary care in healthcare systems: notably to deal with the main healthcare problems of the community, focusing on the preventive and curative services (3). It also provides a list of services such as maternal and child care and immunization (3). Relevance today: focus on primary care and NOT expensive specialist care (3); also emphasizes elements of Health in All Policies and the importance of care teams and referral systems (3); these features are still highly relevant today; however, the declaration may be more relevant still for helathcare systems in developing countries and not advanced economies (3), where immunization and good maternal health outcomes are no longer a healthcare challenge (3)</t>
  </si>
  <si>
    <t>offen_032</t>
  </si>
  <si>
    <t>Discuss care coordination and integration and provide three examples of how it can be improved.</t>
  </si>
  <si>
    <t>2+3</t>
  </si>
  <si>
    <t>offen_033</t>
  </si>
  <si>
    <t>Discuss ACSCs and their relevance in the organization of healthcare systems.</t>
  </si>
  <si>
    <t>Reproduction of section "Outpatient care as the way of the future"  definition of ACSCS (3)- student can demonstrate critical appraisal of role of outpatient care and expensive hospital care (3); ACSCs, if dealt with correctly can alleviate the burden on emergency admissions (3) and focus hospital activity on the most relevant cases (3). A side effect is improved patient safety (3) and better economic results for hospitals that can focus on relevant cases (3).</t>
  </si>
  <si>
    <t>offen_034</t>
  </si>
  <si>
    <t>Present the key features of a case-based payment system for hospitals and discuss how it takes into account quality of care.</t>
  </si>
  <si>
    <t>A case-based payment system is a classification system for patients from a clinical and economic perspective (3). It contains a catalog of all possible diagnosis documented for a particular case,  and a catalogue of procedures, (3) a system of classification regarding clinical severity, a grouping of cases with comparable costs into one group, (3) a relative weight system (usually expressed in points) of case groups with reference to a baseline case (3). Minimum and maximum length of stay rules can be considered quality of care provisions. (3) Further, complex and very expensive care is usually excluded from case-based payment systems and is remunerated outside the case-based payment system. (3)</t>
  </si>
  <si>
    <t>offen_035</t>
  </si>
  <si>
    <t>Compare and contrast fee-for-service payment of hospitals with case-based payments.</t>
  </si>
  <si>
    <t>Fee for service payments to hospitals encourage provision of services (treatment of patients). (2) They are difficult to administer because a complex catalogue of services needs to be maintained (2). Although they encourage treatment of patients (2), it is not clear whether this impacts quality in any positive way (3). They are not likely to contribute to cost control but rather will inflate costs. (3) Similarly, case-based payment systems effect on quality is neutral (3). In terms of cost control they will not contribute to cost inflation, but will also not clearly reduce costs. (3)</t>
  </si>
  <si>
    <t>offen_036</t>
  </si>
  <si>
    <t>Discuss the link between hospital quality assurance efforts and case-based payment systems for hospitals.</t>
  </si>
  <si>
    <t>Although DRG based payment systems contain length of stay (3) and re-admission rules (3) designed to deter bloody discharges or overtreatment (3), many countries complement their payment reform with additional measures such as hospital quality reporting (3). This is because DRGs by themselves do not ensure that services provided are clinically appropriate (3). The core focus of case-based payment systems is on efficiency (3).</t>
  </si>
  <si>
    <t>offen_037</t>
  </si>
  <si>
    <t>Describe and discuss the efforts to link hospital payment with quality when looking at reforms in France and Germany.</t>
  </si>
  <si>
    <t>The two countries show that it is difficult to make systematic efforts to link all hospital activity payment to quality (3). Instead, both countries focus on limited clinical conditions (3) or service satisfaction indicators (3). Also, the French IFAQ (3) and German Quality Contracts (3) example shows that there will be no punitive (3) but only top-up payments (3).</t>
  </si>
  <si>
    <t>offen_038</t>
  </si>
  <si>
    <t>Critically discsuss access control to specialist care. Is it useful and why?</t>
  </si>
  <si>
    <t>Spcialist care represents expensive and technically sophisticated care (3). In terms of cost control, it is useful to control access (3), but also in terms of continuity of care (3) and the transfer of information so that expensive diagnostics are not repeated (3). On the other hand, strict access control may result in waiting times (3) that lead to dissatisfaction with the healthcare system (3).</t>
  </si>
  <si>
    <t>offen_039</t>
  </si>
  <si>
    <t>Describe three ways to control the cost of pharmaceuticals.</t>
  </si>
  <si>
    <t>To control the cost of (new) pharmaceuticals, countries have adopted different strategies (3). Most common is the negotiation of rebates between payers and pharma companies and the use of internal and external reference pricing (3). This mechanism ties the price of new pharmaceuticals to the price of existing ones inside the country (3) or to similar medicines in other healthcare systems (3). Finally, patient co-payments (3) and pay for performance instruments can help control costs (3).</t>
  </si>
  <si>
    <t>offen_040</t>
  </si>
  <si>
    <r>
      <t>Discuss three</t>
    </r>
    <r>
      <rPr>
        <b/>
        <sz val="10"/>
        <color theme="1"/>
        <rFont val="Calibri"/>
        <family val="2"/>
        <scheme val="minor"/>
      </rPr>
      <t xml:space="preserve"> </t>
    </r>
    <r>
      <rPr>
        <sz val="10"/>
        <color theme="1"/>
        <rFont val="Calibri"/>
        <family val="2"/>
        <scheme val="minor"/>
      </rPr>
      <t>aspects to consider when you want to achieve care integration between primary, secondary, and hospital care.</t>
    </r>
  </si>
  <si>
    <t>The sectors need to work in common and pursue a joint patient-centred vision focused on outcomes (3). This requires a unified payment system (3) that aligns incentives (3), for example by focusing on population-based capitation payments (3). Furthermore, the sectors need to share information to guarantee continuity of care (3). An intersectoral quality assurance mechanism is probably also needed. (3)</t>
  </si>
  <si>
    <t>Name three health-related professions besides doctors and nurses</t>
  </si>
  <si>
    <t>physiotherapist  (2), occupational therapist (2), community health worker (2)</t>
  </si>
  <si>
    <t>Briefly describe the relevance of healthcare for the labor market in OECD countries .</t>
  </si>
  <si>
    <t>Healthcare in OECD countries is highly specialized. (2) There are a large number of healthcare profesionals and auxiliary functions (2). The OECD estimated share of health related employment is at 10% (2).</t>
  </si>
  <si>
    <t>Provide the key elements of the definition of contionus professional development.</t>
  </si>
  <si>
    <t>An activity aimed at the systematic maintenance (2), improvement (2) and acquisition of knowledge, skills and competences (2).</t>
  </si>
  <si>
    <t>Describe a personal decision of new medical graduates that will keep the supply of doctor services for patient care unchanged.</t>
  </si>
  <si>
    <t>They can decide to pursue a career in non-medical functions (2) such as in research (2) or consulting (2).</t>
  </si>
  <si>
    <t xml:space="preserve">Provide three examples of factors that explain health worker migration. </t>
  </si>
  <si>
    <t>Economic prospects, (2) better training, (2) security (2)</t>
  </si>
  <si>
    <t>offen_041</t>
  </si>
  <si>
    <t>Explain why and how access to medical school is restricted.</t>
  </si>
  <si>
    <t>Countries constrain access to medical school mostly because of workforce projections that determine the future need for medical graduates (2). A common method of restriction are the  "numerus clausus" based on high school grades or entry exams (2). These restrictions are also introduced because training medical graduates is expensive. (2)</t>
  </si>
  <si>
    <t>offen_042</t>
  </si>
  <si>
    <t>Describe three dimensions of comparison in the structure of medical training in Europe.</t>
  </si>
  <si>
    <t>Medical training reserved to universities (2), different duration of undergraduate/graduate programs, (2) different share of scientific/practical training; different durations for specialist (postgraduate training) (2)</t>
  </si>
  <si>
    <t>offen_043</t>
  </si>
  <si>
    <t>Provide three reasons for the undersupply of doctors in rural areas, focusing on developed healthcare systems.</t>
  </si>
  <si>
    <t>Rural areas do not provide the economic, cultural, and educational opportunities (2); Doctor expectations for high pay tend to favor urban areas (2), high working hours can be a factor as well as political considerations (example U.S.) (2)</t>
  </si>
  <si>
    <t>offen_044</t>
  </si>
  <si>
    <t>Explain the "corporatist approach" to doctors in the policy-process. Mention the prototypical example of this approach.</t>
  </si>
  <si>
    <t>The German healthcare system is known for its corporatist approach (2). This means that doctors and other healthcare providers as well as payers interests are institutionally anchored in the policy-process (2). They are "insiders" of the system, not outsiders. (2)</t>
  </si>
  <si>
    <t>offen_045</t>
  </si>
  <si>
    <t>Present two indicators to measure health worker migration and present their respective shortcomings.</t>
  </si>
  <si>
    <t>1-nationality or 2 - place of birth - or 3 - place of training; (3 points if two of the aspects are mentioned) 1 can be distorted by holders of dual nationality  2 - can be distorted by early childhood migration 3 - is most appropriate, but also imperfect because of internationalization of medical education and training (3 points if shortcomings for the initial indicators are mentioned)</t>
  </si>
  <si>
    <t>1+2</t>
  </si>
  <si>
    <t>offen_046</t>
  </si>
  <si>
    <t>Present the structure and generic content of medical training. Is it a suitable field to adress short-term workforce needs?</t>
  </si>
  <si>
    <t>Student can reproduce basic structure: undergraduate, graduate (3) and post-graduate training (3); education contains scientific and practical elements (3); recognize the long-term investment that medical training represents (3) and therefore the difficulty to adress workforce needs through training alone (3). On the other hand, it is the most effective long-term field to reconfigure healthcare professional roles(3).</t>
  </si>
  <si>
    <t>offen_047</t>
  </si>
  <si>
    <t>Present and discuss three short-term policy measures to adress health workforce shortages.</t>
  </si>
  <si>
    <t>OECD recommendations to adress workforce shortages are numerous (3); however, only few measures are likely to have a short-term effect (3). These are changes in immigration policies (3), changes in accreditation rules or changes to the scope of activities between healthcare professionals (3) that can alleviate pressure on the resources of doctors by giving more responsibilities to nurses (3) or other healthcare professionals. (3)</t>
  </si>
  <si>
    <t>offen_048</t>
  </si>
  <si>
    <t>Present and discuss three long-term policy measures to adress health workforce shortages.</t>
  </si>
  <si>
    <t>The chief long-term strategy to increase the available health workforce is to invest in more training of doctors (3) and nurses (3). This measure is long-term because it takes time to until effects are noticed in the healthcare system (3). Further measures with long-term effect may adress the demand side of healthcare services (3), for example by strengthening prevention or by changing the way healthcare delivery is organized (3), for example by investing in telemedicine and telehealth (3).</t>
  </si>
  <si>
    <t>offen_049</t>
  </si>
  <si>
    <t>offen_050</t>
  </si>
  <si>
    <t>Discuss the problematic aspect of professional self-governance. How could it be adressed?</t>
  </si>
  <si>
    <t>A problematic aspect of self-governance relates to the disciplinary action of medical chambers towards their members (3). Evidence shows that there are a wide variety of reactions when medical errors occur: from removal of the license (3) to civil proceedings that can only be brought by the patient (3).  Reforms in Great Britain have reduced the power of the medical profession by introducing representation of lay persons in the General Medical Council (3). The establishment of patient safety ombudsmen is also a way to address malpractice concerns (3). In general, Medical Chambers need to develop and enforce high standards of care quality (3).</t>
  </si>
  <si>
    <t>offen_051</t>
  </si>
  <si>
    <t>Health worker migration is ethically problematic. Discuss.</t>
  </si>
  <si>
    <t>Major migration flows come from third-world countries (3) but it is ethically problematic both to forbid migration, as well as to encourage it strongly (3), because it deprives countries of their critical health resources (3) for which they have invested in training and infrastructure (3). On the other hand, health workers are free individuals that seek opportunities for better pay (3), training, and security (3). It may be ethically warranted to encourage migration for these reasons (3).</t>
  </si>
  <si>
    <t>offen_052</t>
  </si>
  <si>
    <t>Reflect on the major provisions of the WHO code of practice on recruitment of health workers.</t>
  </si>
  <si>
    <t>Student can reproduce major provisions: notably the equitable and coordinated recruitment (3) as well as fair labor conditions (3) and the non-infringement on health workers right to migrate (3). It is a voluntary code that tries to reconcile both the wish of professionals to migrate and the concern for a fair treatment (3). The code emphasizes the importance of technical and financial assistance to countries that suffer from worker shortages (3). It is not likely to change the major migration trends that we can observe today (3).</t>
  </si>
  <si>
    <t>offen_053</t>
  </si>
  <si>
    <t>offen_054</t>
  </si>
  <si>
    <r>
      <t>Discuss</t>
    </r>
    <r>
      <rPr>
        <b/>
        <sz val="10"/>
        <color theme="1"/>
        <rFont val="Calibri"/>
        <family val="2"/>
        <scheme val="minor"/>
      </rPr>
      <t xml:space="preserve"> </t>
    </r>
    <r>
      <rPr>
        <sz val="10"/>
        <color theme="1"/>
        <rFont val="Calibri"/>
        <family val="2"/>
        <scheme val="minor"/>
      </rPr>
      <t>two pros and cons of large health professional autonomy in healthcare systems.</t>
    </r>
  </si>
  <si>
    <t>offen_055</t>
  </si>
  <si>
    <t>Reflect on Gorman's (2018) point that a ratio of doctors to patients alone does not indicate unmet need.</t>
  </si>
  <si>
    <t xml:space="preserve">Student can reflect on the OECD model of supply and demand (3); in particular the topic of morbidity (3) and GDP driven demand (3)and the organization of care delivery itself (3), which may be more efficient than the ratio of doctors to population alone indicates (3) ; in addition, the mix of doctor-centric and other health professions in service delivery may suit population needs better than a doctor-only approach (3). </t>
  </si>
  <si>
    <t>offen_056</t>
  </si>
  <si>
    <t>Define the three components that efficiency analysis takes into account.</t>
  </si>
  <si>
    <t>Inputs (workforce, resources) (2), throughputs (decision-making processes) (2) and outputs such as number of patients treated etc.(2)</t>
  </si>
  <si>
    <t>offen_057</t>
  </si>
  <si>
    <t>Provide two examples of an allocative efficiency analysis output.</t>
  </si>
  <si>
    <t>Healthy life years (3), preventable mortality (3)</t>
  </si>
  <si>
    <t>offen_058</t>
  </si>
  <si>
    <t xml:space="preserve">Describe the (theoretical) condition under which technical and allocative efficiency are achieved, mentioning two of the necessary preconditions. </t>
  </si>
  <si>
    <t>Perfect market competition is the theoretical condition(3) which depends on perfect information of providers/consumers and no barriers to entry, absence of externalities, multitude of providers etc. (3)</t>
  </si>
  <si>
    <t>offen_059</t>
  </si>
  <si>
    <t xml:space="preserve">Provide the three major dimensions of health system assessment of the WHO World Health Report 2000. </t>
  </si>
  <si>
    <t>Population health level (2) responsiveness (2) financial contribution (2)</t>
  </si>
  <si>
    <t>offen_060</t>
  </si>
  <si>
    <t>Provide two common output metrics of healthcare systems that result from utilization.</t>
  </si>
  <si>
    <t>Number of outpatient contacts (3), number of hospital discharges (3)</t>
  </si>
  <si>
    <t>offen_061</t>
  </si>
  <si>
    <t>Explain the phenomenon of externality and provide an example of a health system-related externality.</t>
  </si>
  <si>
    <t>An externality is something of which the consequences cannot be accounted for through market transactions, although it may result from market relevant behavior (3). The decision of individuals to get vaccinated is an example of a health-related externality (3).</t>
  </si>
  <si>
    <t>offen_062</t>
  </si>
  <si>
    <t>Explain why a healthcare system output is not equivalent to a health system outcome.</t>
  </si>
  <si>
    <t>The utilization of a healthcare system results in outputs such as the number of patients treated and the number of medicines prescribed (3). But this does not provide information on a health relevant outcome of the healthcare system such as life expectancy or health-related quality of life (3).</t>
  </si>
  <si>
    <t>offen_063</t>
  </si>
  <si>
    <t>Critically reflect on the use of pain- and discomfort-related questions in the same health related quality of life survey. What might be challenging?</t>
  </si>
  <si>
    <t>The two concepts are probably too close to one another and risk becoming indistinguishable (3), thus making the result of the survey less meaningful (3).</t>
  </si>
  <si>
    <t>offen_064</t>
  </si>
  <si>
    <t>Describe the general construction logic of a QALY.</t>
  </si>
  <si>
    <t>A QALY measures the patient reported quality of life in a given time period (3). It provides information on whether a given period of time was spent in good health (3).</t>
  </si>
  <si>
    <t>offen_065</t>
  </si>
  <si>
    <t>What is the EQ-5D? Provide two examples of measurement dimensions.</t>
  </si>
  <si>
    <t>The EQ-5D is a five dimensional instrument to measure health related quality of life (3). It contains questions regarding mobility, self-care, usual activities, pain/discomfort and anxiety/depression. (3)</t>
  </si>
  <si>
    <t>offen_066</t>
  </si>
  <si>
    <t>Discuss the indicator "healthcare expenditure as a percentage of gross domestic product (GDP)" when analyzing the quality of a healthcare system.</t>
  </si>
  <si>
    <t xml:space="preserve">Expenditure for health as a percentage of GDP is usually an indicator of the material reality of a healthcare system (3). It does exist and treats patients (3). In developing countries, this indicator is related to important health outcomes for mothers and newborn infants (3). However, the indicator does not say anything about the overall quality of care (3). In the WHO world health report 2000 (3), the highest spending country (United States) did not achieve the top score (3). </t>
  </si>
  <si>
    <t>offen_067</t>
  </si>
  <si>
    <t>In light of economic theory, discuss the main impediment to efficient healthcare from the patient perspective and what can be done about it.</t>
  </si>
  <si>
    <t>The patient needs perfect information on their health needs, as well as perfect information on which services best meet this healthcare needs (3). In real world healthcare systems, this condition is not fulfilled (3). Instead, the patient depends on the expertise of doctors to identify their needs (3) and needs to be able to articulate these needs appropriately (3). In response, a healthcare system should invest in quality of care information  and possibly also in health literacy (3). Also, payment of doctors should be designed to minimize profit seeking, for example by introducing capitaton payments or by making doctors publicly salaried civil servants (3).</t>
  </si>
  <si>
    <t>offen_068</t>
  </si>
  <si>
    <t>In light of economic theory and concerns for efficiency, discuss the main advantage of providers over patients and what can be done about it.</t>
  </si>
  <si>
    <t>Providers possess an informational advantage over patients regarding the health needs of the patient (3). They can therefore influence the care-seeking behavior of patients (3) and make the system less efficient, for example, by duplicating treatments (3).  In response, a healthcare system should invest in quality of care standards for doctors (3) and possibly also in health literacy (3). Also, payment of doctors should be designed to minimize profit seeking, for example by introducing capitaton payments (3).</t>
  </si>
  <si>
    <t>offen_069</t>
  </si>
  <si>
    <t>Discuss the relevancec of quality of care information for the efficient functioning of the healthcare system.</t>
  </si>
  <si>
    <t>Quality of care information provides a market signal with regard to which providers perform well (3). It is essential to bridge the knowledge gap between providers (experts) and users (lay people). (3)  If there is free choice of provider (3), this will reward good providers and punish bad ones, possibly leading to an exit of bad providers (3). In a system of limited or absent provider choice (3), quality of care information is a powerful tool to organize payment for performance and thus reward good providers (3).</t>
  </si>
  <si>
    <t>offen_070</t>
  </si>
  <si>
    <t>Discuss how OECD health data/statistics can help to characterize a healthcare system.</t>
  </si>
  <si>
    <t>OECD data provide important information on inputs (such as expenditure (3) and the health workforce) (3), as well as utilization related outputs of a healthcare system (number of hospital cases (3), number of outpatient contacts etc.) (3). Together, this data can provide a first important assessment of a healthcare systems priorities with regard to sectoral weights of expenditure (3) and organization of care (for example overweight of hospitals and hospitals beds versus GPs (3).</t>
  </si>
  <si>
    <t>offen_071</t>
  </si>
  <si>
    <t>If tasked with the building of a healthcare system and its structures from scratch, discuss your priorities with a focus on allocative efficiency.</t>
  </si>
  <si>
    <t>Allocative efficiency in healthcare systems is about outcomes worth pursuing such as healthy life expectancy (3). If starting from scratch and in line with the WHO Alma Ata Declaration, the system should be designed with a focus on primary health care. (3) Maternal and child health outcomes stand most to benefit according to research on the role of health expenditure as a percentage of GDP (3). Other obvious public health outcomes relate to immunization campaigns (3) and the low-level treatment of injuries (3), which do not always require highly specialized and expensive care (3).</t>
  </si>
  <si>
    <t>offen_072</t>
  </si>
  <si>
    <t>Discuss how official statistics can be used to assess access to care and whether this is a relevant performance attribute of a healthcare system.</t>
  </si>
  <si>
    <t>Access to care can be operationalized by infrastructure and utilization indicators. (3) For example, the number of hospital beds, the number of hospital discharges (3), the number of GPs per population, the number of diagnostic devices etc. (3) In developed healthcare systems and from a user point of view, this is certainly a relevant performance attribute (3). However, it is not per se a meaningful performance indicator in terms of health outcomes (3). This is because utilization needs to be clinically meaningful and by those population groups that stand to benefit most. Barriers to such utilization exist in limited health literacy. (3)</t>
  </si>
  <si>
    <t>offen_073</t>
  </si>
  <si>
    <t>Discuss the relationship between the pursuit of meaningful health outcomes (such as healthy life years, cancer survival rates, or similar) and technical efficiency analysis. Is it relevant at all?</t>
  </si>
  <si>
    <t>Technical efficiency analyzes the relationship between inputs and outputs to assess whether inputs were minimized to achieve a given output (3). It does not specify whether this output was a meaningful health outcome. (3) However, this does not mean that it is irrelevant for the analysis of health outcomes (3). When a health outcome is predetermined as a healthcare objective, for example achieving a maximum of quality of life for survivors of cancer, it is possible to analyze the technical efficiency of the inputs required to achieve this outcome. (3) This may yield insights into the best way in which to organize cancer care (3) to achieve the health outcome with a minimum of costs. (3)</t>
  </si>
  <si>
    <t>offen_074</t>
  </si>
  <si>
    <t>Discuss three challenges with regard to WHO and OECD data when doing research on a healthcare system.</t>
  </si>
  <si>
    <t>The data sources from the national level are important to consult in parallel to OECD and WHO sources, because information on utilization may be limited to public providers (3). This would distort the picture on hospital beds for example (3), when private hospitals are known to play an important role. Also, there may be changes in the way an indicator was designed (3) and data collected. (3) Therefore, the indicator definition should be consulted (3). FInally, the timeliness of the data should be considered. The data may not reflect recent developments yet. (3)</t>
  </si>
  <si>
    <t>offen_075</t>
  </si>
  <si>
    <t>Discuss the performance measurement approach of Manne-Goehler et al. (2019) in their analysis of diabetes care internationally.</t>
  </si>
  <si>
    <t>The authors analyzed the diabetes care process on the basis of representative national surveys. (3) The surveys had to include questions dealing with access to health services that reflected the diabetes care process (testing, diagnosis, counseling, and treatment/control). (3) The resulting gaps in performance are described from the patient's perspective (3). The performance measurement does not take into account expenditure data for each of the care process steps (3) or provides any information on diabetes outcomes (3). This approach does provide information to policymakers where to invest in the organization of care. (3)</t>
  </si>
  <si>
    <t>offen_076</t>
  </si>
  <si>
    <t>Provide a concrete healthcare delivery example that reflects horizontal equity.</t>
  </si>
  <si>
    <t>Patients with similar health conditions such as diabetes (3) receive the same access and services to appropriate diabetes care (3).</t>
  </si>
  <si>
    <t>offen_077</t>
  </si>
  <si>
    <t>Provide an example of healthcare delivery that reflects vertical equity.</t>
  </si>
  <si>
    <t>A patient with a traumatic head injury receives different access to emergency care (3) compared to a patient who broke their leg (3).</t>
  </si>
  <si>
    <t>offen_078</t>
  </si>
  <si>
    <t>Explain why out-of-pocket payments are a regressive source of healthcare financing.</t>
  </si>
  <si>
    <t>Out-of-pocket payments are fixed co-payments for prescription drugs or hospital stays and not proportional levies on income (3). Therefore, they represent a larger share of household income for poorer households than wealthier households (3).</t>
  </si>
  <si>
    <t>offen_079</t>
  </si>
  <si>
    <t>Explain whether out-of-pocket payments are a problem of vertical or horizontal equity.</t>
  </si>
  <si>
    <t>A problem of vertical equity (3), because households with a different ability to pay should pay a different share, which is not the case with out-of-pocket payments (3).</t>
  </si>
  <si>
    <t>offen_080</t>
  </si>
  <si>
    <t>Provide an example of a progressive financing source and explain why it is considered progressive.</t>
  </si>
  <si>
    <t>Income tax (3) because income tax rises for higher income groups (3).</t>
  </si>
  <si>
    <t>offen_081</t>
  </si>
  <si>
    <t>Explain the special role of public health in Walzer's political philosophy.</t>
  </si>
  <si>
    <t>Public health efforts disproportionately benefit the poor and have a redistributive effect (3). They also create and sustain a sense of community, which is the central focus of Walzer (3).</t>
  </si>
  <si>
    <t>offen_082</t>
  </si>
  <si>
    <t>Explain the challenge of using "equal sex-adjusted mortality rates" as an equity objective.</t>
  </si>
  <si>
    <t>It is important to note that so far, no research on the equity of mortality rates amenable to healthcare has been conducted (3). It is therefore difficult to judge a healthcare system as inequitable based on mortality rates (3).</t>
  </si>
  <si>
    <t>offen_083</t>
  </si>
  <si>
    <t>Provide three reasons why it is challenging to use a patient's need as an equity benchmark.</t>
  </si>
  <si>
    <t>There is a difficulty in determining objectively what “need” is beyond the subjective need of the patient himself. (2) Furthermore, the appropriate level of utilization is difficult to determine (2). Finally, a patient may be unable to express their need (2).</t>
  </si>
  <si>
    <t>offen_084</t>
  </si>
  <si>
    <t>Describe the analytical focus (objective) of a benefit incidence analysis.</t>
  </si>
  <si>
    <t>BIA looks at how public spending benefits populations most in need of healthcare services (3) or put differently: how well does the delivery of care meet the needs of the least advantaged (3).</t>
  </si>
  <si>
    <t>Describe what needs to be done analytically if a BIA focuses only on public sector expenditure for health.</t>
  </si>
  <si>
    <t>The benefit incidence analysis needs to clear out the non-public sources of healthcare spending from the analysis (3). These sources can be out-of-pocket payments or spending from voluntary private health insurance (3).</t>
  </si>
  <si>
    <t>offen_085</t>
  </si>
  <si>
    <t>Describe why "need/appropriateness of utilization" is an important component of benefit incidence analysis?</t>
  </si>
  <si>
    <t>BIA looks at utilization of health services across socio-economic groups (3). However, this utilization alone does not say something about the inequity of the system (3). It needs to be put in relation to a benchmark of appropriateness or need (3). For example, in terms of preventive health services (3), a higher level of utilization among poor household may be desirable and appropriate (3) because wealthy households are already benefiting from the health effects of a higher education, job security etc. (3)</t>
  </si>
  <si>
    <t>offen_086</t>
  </si>
  <si>
    <t>Using John Rawl's idea of an original state, discuss/imagine agreements on healthcare that may arise in this situation. Provide three examples of agreements.</t>
  </si>
  <si>
    <t>Indidivuals will be ignorant about their future state in society (3), including their own health state over their lifespan (3). They would probably want at least protection against catastrophic healthcare spending (3) and a healthcare system that provides access to basic health services (3), including long-term care. (3) In terms of financing, given ignorance about future wealth and income, contributions would probably be proportional to income (3).</t>
  </si>
  <si>
    <t>offen_087</t>
  </si>
  <si>
    <t>Explain what is problematic about a libertarian view on healthcare.</t>
  </si>
  <si>
    <t>Libertarians reject state authority and focus on the preservation and enforcement of private property rights. (3) In the absence of a state authority that collects insurance premiums to establish a healthcare system (3), healthcare services would depend on individual transactions (3) and would likely exclude the poor from any form of meaningful acceess to care (3). In addition, because there is no equity objective regarding health from a libertarian point of view (3), there would probably be no agreement on health outcomes to be pursued. (3)</t>
  </si>
  <si>
    <t>offen_088</t>
  </si>
  <si>
    <t>Provide two examples of methodological challenges when using household survey data in the context of a benefit incidence analysis.</t>
  </si>
  <si>
    <t>Respondents usually report information on recent illnesses (3) and may underreport utilization of services for other, non-acute health needs (3). A further challenge is the degree of detail in the type of utilized services (3), in particular hospital services (3). Many households, when surveyed, are unable to distinguish between the types of inpatient services used (3). For example, whether a community hospital or a private hospital were used (3).</t>
  </si>
  <si>
    <t>You are tasked to design a healthcare system from scratch. Discuss which equity aspects with regard to sources of financing you would consider.</t>
  </si>
  <si>
    <t>There are compulsory and voluntary sources of financing (3). Most systems rely on compulsory contributions through social health insurance contributions (payroll tax) or taxes (3). When designing the financing mechanisms with concern for equity, a focus should be put on progressive sources of financing such as income tax or corporate taxes which rise with income or corporate profit (3). OOP payments, VAT financing or voluntary health insurance financing tends to be regressive (3) and burden poorer households more than wealthier households (3). It should therefore be avoided (3).</t>
  </si>
  <si>
    <t>Discuss possible financing sources for healthcare that would conform with a liberatarian view of equity. What would be challenging about this standpoint?</t>
  </si>
  <si>
    <t>Libertarians focus on individual, voluntary market transactions to justify distribution (3). Because of the rejection of state authority (3), there would probably be no tax funding of healthcare (3). Instead, a liberatarian healthcare system would focus on OOP payments and voluntary health insurance contributions (3). If only individual and voluntary transactions are sources of legitimate financing, certain public health programs or long-term investments in critical infrastructure such as hospitals would probably not be made (3). Therefore, these programs would not be provided, to the detriment of patients (3).</t>
  </si>
  <si>
    <t>Discuss out-of-pocket payments from a financial equity perspective. Are there advantages of having them from a healthcare delivery perspective?</t>
  </si>
  <si>
    <t>OOP payments can concern pharmaceuticals, hospital services or doctor visits (3). From a financial equity perspective, they are a higher burden on poorer households because they represent a higher share of total disposable income of poor households (3). Also, older individuals with a low pension may be negatively affected (3). This burden results in individuals not seeking care for financial reasons, resulting in an unmet need (3). However, not all healthcare services always respond to urgent medical needs (3). It may be advantageous to use OOP payments to regulate demand for services and broaden the financing base of the system (3).</t>
  </si>
  <si>
    <t>Consider the sources of financing for healthcare in your country. Do you think that the system overall is equitable? Would you like to change something and why?</t>
  </si>
  <si>
    <t>Consider a healthcare system that relies exclusively on various forms of tax financing. Discuss one advantage and one disadvantage of relying on tax financing for healthcare as opposed to other sources of financing.</t>
  </si>
  <si>
    <t>Discuss three characteristics of a healthcare system that is financed and organized in favor of poorer households.</t>
  </si>
  <si>
    <t>The financing sources of a pro poor healthcare system should generally be progressive (3), meaning that individuals with high income contribution more financially than poor households (vertical equity). (3) This means that income-based contributions expressed as a percentage point of income should be favoured over tax sources of financing (3). In particular, indirect taxes such as VAT as a financing source should be avoided (3). From an organizational standpoint, the utilization of healthcare services should be focusing on preventive and primary care services because poor households tend to benefit most from them (3). OOP payments, because they burden poorer households, should be limited to a maximum amount per year or a percentage value of disposable income (3).</t>
  </si>
  <si>
    <t>offen_089</t>
  </si>
  <si>
    <t>Provide the names of the two major types of healthcare system models in Europe.</t>
  </si>
  <si>
    <t>The Bismarckian (3) and the Beveridge model (3).</t>
  </si>
  <si>
    <t>offen_090</t>
  </si>
  <si>
    <t>Summarize the German healthcare system's guiding governance principle.</t>
  </si>
  <si>
    <t>The German healthcare system is known for its corporatist approach (3) which involves payer and providers in negotiations at state and federal level (3).</t>
  </si>
  <si>
    <t>offen_091</t>
  </si>
  <si>
    <t>Explain the guiding (historic) motivation to introduce social health insurance in Germany.</t>
  </si>
  <si>
    <t>Otto von Bismarck introduced social health insurance as a response to industrialization (3) and the social problems resulting from it (3).</t>
  </si>
  <si>
    <t>offen_092</t>
  </si>
  <si>
    <t>Define the Federal Joint Comittee in the German healthcare system.</t>
  </si>
  <si>
    <t>It is the highest decision-making body (3) that represents the federal level of providers and payers (3).</t>
  </si>
  <si>
    <t>offen_093</t>
  </si>
  <si>
    <t>Describe the key feature of the English "Beveridge" model of healthcare.</t>
  </si>
  <si>
    <t>The key feature is a tax-funded universal healthcare system that provides care for free to all UK residents regardless of ability to pay (3) with strong focus on general practitioners as gatekeepers of access to care. (3)</t>
  </si>
  <si>
    <t>offen_094</t>
  </si>
  <si>
    <t>Explain briefly what is important to distinguish analytically in tax-based healthcare systems regarding the actors in the system.</t>
  </si>
  <si>
    <t>It is important to distinguish the payer and provider role, because in principle they are both public (3) and the providing and paying role is de facto one (3).</t>
  </si>
  <si>
    <t>offen_095</t>
  </si>
  <si>
    <t>Is it appropriate to talk about "the British" healthcare system? Discuss.</t>
  </si>
  <si>
    <t>While the tax-financing principle applies to the entire British healthcare system (3), the organization and delivery of care is different between the four home countries. (3)</t>
  </si>
  <si>
    <t>offen_096</t>
  </si>
  <si>
    <t>Describe the main structural feature of the U.S. healthcare system.</t>
  </si>
  <si>
    <t>It is divided into several public pillars (3) and a complex private insurance market (3).</t>
  </si>
  <si>
    <t>offen_097</t>
  </si>
  <si>
    <t>Describe the main feature of a PPO.</t>
  </si>
  <si>
    <t>A Preferred Provider Organization is a type of health insurance plan that restricts access to providers inside a network (3). Out of network contacts incur extra costs for the patient. (3)</t>
  </si>
  <si>
    <t>offen_098</t>
  </si>
  <si>
    <t>Explain briefly why Obamacare (the Affordable Care Act) was introduced.</t>
  </si>
  <si>
    <t>The Affordable Care Act was introduced mainly as a response to the high level of uninsured patients in the United States (3). It also adressed underinsurance and rising healthcare costs. (3)</t>
  </si>
  <si>
    <t>offen_099</t>
  </si>
  <si>
    <t>Compare and contrast the governance logic of the German and the British healthcare systems.</t>
  </si>
  <si>
    <t>The German system is characterized by a multi-level corporatist approach (3). This means that payers and providers negotiate about all relevant facets of healthcare on regional and federal level (3), culminating in the Joint Federal Committee (3). The central government's role is restricted to framework legislation (3). In contrast, the British governance model is characterized by top-down decision-making (3) and delegation of purchasing to Clinical Commission Groups (in the NHS England) which are made up of groups of providers. (3)</t>
  </si>
  <si>
    <t>offen_100</t>
  </si>
  <si>
    <t>Explain what "Bronze" plans are in the U.S. healthcare system and who the likely target group is for this plan.</t>
  </si>
  <si>
    <t>Bronze Plans have a relatively low monthly premium (3) but very high OOP costs (3). These are composed of a high deductible and co-payments for pharmaceuticals and other services (3). Common to all plans is the restriction of providers to a “PPO Network” /(3), a preferred provider organization, that also includes preferred provider pharmacies (3). All patient contacts outside this PPO incur additional OOP costs. As a result of this configuration, these plans are likely attractive for healthy individuals without a family. (3)</t>
  </si>
  <si>
    <t>offen_101</t>
  </si>
  <si>
    <t>Explain the NHS Outcomes Framework and why it was introduced.</t>
  </si>
  <si>
    <t>The NHS Outcomes framework was introduced with the 2012 health and social care act and designed to measure/control outcomes of NHS care in several areas (3). The NHS outcomes framework is interesting in so far as it reveals major underlying challenges of the English healthcare system (3): the relatively low level of healthcare spending as a percentage of GDP when compared to other developed countries (Germany spends 11.7%) (3) has led to an underfunding of inpatient care (3) and waiting times for non-emergency services (3). As a result, concerns for patient safety and the quality of the patient experience abound. (3)</t>
  </si>
  <si>
    <t>offen_102</t>
  </si>
  <si>
    <t>Explain the difference between the inpatient and outpatient sector in the German healthcare system on a financial and organizational level.</t>
  </si>
  <si>
    <t>The outpatient and inpatient sector in Germany are strictly separated (3). They follow different funding mechanisms (3): DRG based payment in the inpatient sector, compared to fee-for-service and global payments in the outpatient sector (3). From an organizational standpoint, general practitioners and outpatient specialists practice side by side (3), whereas specialist care in other healthcare systems is usually reserved to the hospital sector (3). Germany is one of the few countries allowing specialists to practice both in an outpatient and in an inpatient setting. (3)</t>
  </si>
  <si>
    <t>offen_103</t>
  </si>
  <si>
    <t>Explain the purpose and structure of Medicare.</t>
  </si>
  <si>
    <t>Medicare is directed at individuals aged 65 or older (3) and individuals with certain disabilities (3). Medicare services are structured around three pillars: Medicare Part A covering hospital care (3), Medicare Part B dealing with outpatient and preventive services (3) and Medicare Part D covering prescription drugs (3). If offered through a private health insurance company, these Medicare Parts are bundled as Medicare Part C or Medicare Advantage (3).</t>
  </si>
  <si>
    <t>offen_104</t>
  </si>
  <si>
    <t>Describe the main features of the Affordable Care Act</t>
  </si>
  <si>
    <t>The Affordable Care Act relied on the existing healthcare system structure (3) characterized by employer-sponsored private health insurance and the Medicare/Medicaid system (3). The ACA expanded coverage through two ways: (1) mandatory insurance purchasing through the ACA marketplaces (3); and (2) Medicaid expansion (3). Failing to purchase insurance through the ACA marketplace was subject to a fine (3). Measures to expand coverage included for example the obligation to take on patients regardless of pre-existing conditions and allowing children to remain on their parents' health plan until the age of 26. (3)</t>
  </si>
  <si>
    <t>offen_105</t>
  </si>
  <si>
    <t>Explain how the ACA marketplace for insurance works.</t>
  </si>
  <si>
    <t>The operation of the ACA insurance marketplaces is characterized by a number of constraints on the type of insurance plan that can be offered (3). Health insurers operating under ACA marketplace conditions must offer a health plan to any interested party (3). Second, the price of these policies is predetermined according to age category tobacco use and family size in a given area (3). Third, premiums charged to older adults cannot exceed those of younger adults by the factor three. (3)  Also, regulations on what kind of services need to be included in the health insurance plans were enacted. (3) This measure addressed the problem of under-insurance, meaning that even with insurance coverage, important health services before ACA were not included in health plans (3).</t>
  </si>
  <si>
    <t>offen_106</t>
  </si>
  <si>
    <t>Describe the German healthcare financing mechanism, considering in particular that all health insurers need to offer insurance to everyone.</t>
  </si>
  <si>
    <t xml:space="preserve">Insurance contributions paid jointly by employers and employees do not flow directly to the roughly 100 health insurance corporations (3). Instead, the funds are pooled at the federal level in the “Gesundheitsfonds” or “Health fund” supervised by the federal office for social security (3). The fund is redistributing insurance contributions according to the morbidity and disability risk of the insurance companies (3), thus ensuring that a level playing field exists for a regulated competition between the funds (3). It is a necessary counterpart to the mandatory insurance coverage provision and the obligation of the sickness funds to offer everyone insurance coverage regardless of pre-existing conditions (3). A small federal tax contribution of 14.5 billion Euros annually flows into the fund to cover the free insurance of dependents (3). </t>
  </si>
  <si>
    <t>offen_107</t>
  </si>
  <si>
    <t>Discuss the ambition of South Africa for a national health insurance system.</t>
  </si>
  <si>
    <t>At the origin of the government’s ambition for NHI are problems with escalating costs (3), understaffing and general availability of services (3). Private sector health insurance is too expensive for ordinary South Africans (3). As a result, the government intends to introduce a national health insurance system as a single payer system (3) with pooling of funds that come from general taxes (3) and payroll contributions (3).</t>
  </si>
  <si>
    <t>offen_108</t>
  </si>
  <si>
    <t>Compare and contrast European healthcare systems with those in developing countries. Which contrasts are most notable? Address three areas of comparison.</t>
  </si>
  <si>
    <t>A central problem of healthcare systems in developing countries is the introduction of a meaningful insurance system (example India) that covers the entire population (3). This challenge has been resolved in European healthcare systems where universal coverage is the norm (3). In addition, healthcare systems in developing countries often know the co-existence of a public and a private system (South Africa and Indonesia) which leads to concerns for quality and equity (3). Although European healthcare systems know private and public health insurance, the regulatory framework still guarantees equitable universal coverage (3). A final challenge of healthcare systems in developing countries are high out of pocket costs (3). These are also used in European healthcare systems, but not to a degree that is catastrophic for large parts of the population (3).</t>
  </si>
  <si>
    <t>offen_109</t>
  </si>
  <si>
    <t>offen_110</t>
  </si>
  <si>
    <t>offen_111</t>
  </si>
  <si>
    <t>offen_112</t>
  </si>
  <si>
    <t>offen_113</t>
  </si>
  <si>
    <t>offen_114</t>
  </si>
  <si>
    <t>offen_115</t>
  </si>
  <si>
    <t>offen_116</t>
  </si>
  <si>
    <t>offen_117</t>
  </si>
  <si>
    <t>offen_118</t>
  </si>
  <si>
    <t>offen_119</t>
  </si>
  <si>
    <t>offen_120</t>
  </si>
  <si>
    <t>offen_121</t>
  </si>
  <si>
    <t>offen_122</t>
  </si>
  <si>
    <t>offen_123</t>
  </si>
  <si>
    <t>offen_124</t>
  </si>
  <si>
    <t>offen_125</t>
  </si>
  <si>
    <t>offen_126</t>
  </si>
  <si>
    <t>offen_127</t>
  </si>
  <si>
    <t>offen_128</t>
  </si>
  <si>
    <t>offen_129</t>
  </si>
  <si>
    <t>offen_130</t>
  </si>
  <si>
    <t>offen_131</t>
  </si>
  <si>
    <t>offen_132</t>
  </si>
  <si>
    <t>offen_133</t>
  </si>
  <si>
    <t>offen_134</t>
  </si>
  <si>
    <t>offen_135</t>
  </si>
  <si>
    <t>Schwierigkeitsgrad</t>
  </si>
  <si>
    <t>Bild</t>
  </si>
  <si>
    <t>Ja</t>
  </si>
  <si>
    <t>Nein</t>
  </si>
  <si>
    <t>MC Fragen pro Lektion</t>
  </si>
  <si>
    <t>MC leicht</t>
  </si>
  <si>
    <t>MC mittel</t>
  </si>
  <si>
    <t>MC schwer</t>
  </si>
  <si>
    <t>Offene Fragen / Lektion</t>
  </si>
  <si>
    <t>Offen leicht</t>
  </si>
  <si>
    <t>Offen mittel</t>
  </si>
  <si>
    <t>Offen schwer</t>
  </si>
  <si>
    <r>
      <t>Level of difficulty
leicht (easy)
mittel (middle)
schwer (hard)</t>
    </r>
    <r>
      <rPr>
        <sz val="10"/>
        <rFont val="Calibri"/>
        <family val="2"/>
        <scheme val="minor"/>
      </rPr>
      <t xml:space="preserve">
</t>
    </r>
    <r>
      <rPr>
        <b/>
        <sz val="10"/>
        <rFont val="Calibri"/>
        <family val="2"/>
        <scheme val="minor"/>
      </rPr>
      <t>Please use the German term!</t>
    </r>
  </si>
  <si>
    <t>Healthcare systems around the world focus on the treatment infrastructure (2) of doctors offices and hospitals (2). The prevention function is underdeveloped (2).</t>
  </si>
  <si>
    <t>It is a conceptual approach by the World Health Organization to describe and improve health systems (3); Process-oriented aspects such as service delivery and leadership/governance (3) are mixed with normative components such as access to essential medicines (3) and horizontal issues such as information systems and financing (3). The buidling blocks provide insights into the embeddedness of healthcare system in wider structures and each of the building blocks is accompanied by indicators to measure progress (3). The building blocks are therefore useful as a policy tool, but probably not useful as a systematic approach to compare health systems, because of the mix of descriptive and normative components. (3)</t>
  </si>
  <si>
    <t xml:space="preserve">The WHO governance indicators are part of the WHO health system building blocks approach (3). They focus on policy and strategy documents (3) that should reflect both national healthcare system needs and priorities (3) and managerial priorities such as medicinies procurement and disease specific strategies for example on malaria, or HIV/AIDS (3) ; The governance indicators do not mention aspects of the policy-cycle for example how agenda setting in healthcare should take place  or recommendations for implementation processes (3). In sum, the governance indicators reflect more of a "to-do" list than a dynamic description of "good governance." (3) </t>
  </si>
  <si>
    <r>
      <rPr>
        <sz val="10"/>
        <color theme="4"/>
        <rFont val="Calibri"/>
        <family val="2"/>
        <scheme val="minor"/>
      </rPr>
      <t>Health professional role can range from tight state control (salaried public doctors) (3) to large professional autonomy and self governance (3).</t>
    </r>
    <r>
      <rPr>
        <sz val="10"/>
        <color theme="1"/>
        <rFont val="Calibri"/>
        <family val="2"/>
        <scheme val="minor"/>
      </rPr>
      <t xml:space="preserve"> Pros: recognition of special medical knowledge (3) and with large autonomy relatively little politization of healthcare (3);  , Cons: no central control of quality (3), risks regarding professional misconduct (3)</t>
    </r>
  </si>
  <si>
    <t>Student can reproduce different sources of financing (insurance contribution rate on income or tax, such as VAT or national health tax or direct out of pocket payments) (3) and describe which apply to their country (3). Student can illustrate in which situations these sources are used: for example OOPs for co-payments in hospitals or for medication (3); in addition there may be a role for voluntary (private) health insurance to cover "coverage-gaps" in the system (3). Student can critically reflect on the equity implications of these sources - notably that OOPs are a burden on the poor (3) and propose changes (for example towards more tax financed sources or affirm status quo because the system has a high level of acceptance in the population or any other reason (3).</t>
  </si>
  <si>
    <t xml:space="preserve">Gatekeeping role of GP (3); information continuity, care continuity across spectrum (3); depends also on payment modalities (3) ; U.S. experience shows a number of success factors, such as joint care vision focusing on outcomes (3), a cross-sectoral payment system (3) and a shared information system to exchange patient information (3). (Poku et al. 2019) </t>
  </si>
  <si>
    <r>
      <rPr>
        <sz val="10"/>
        <color theme="4"/>
        <rFont val="Calibri"/>
        <family val="2"/>
        <scheme val="minor"/>
      </rPr>
      <t xml:space="preserve">Advantage: Student can elaborate the predominantly positive distributional aspects of tax financing (3), whereby he should distinguish between the progressive effects of direct taxes (3) and the possibly slightly regressive effects of indirect taxes (e.g. VAT) (3). Disadvantage:  </t>
    </r>
    <r>
      <rPr>
        <sz val="10"/>
        <color theme="1"/>
        <rFont val="Calibri"/>
        <family val="2"/>
        <scheme val="minor"/>
      </rPr>
      <t xml:space="preserve">Student can reflect on the relatively poor visibility of how the healthcare system is financed, when tax revenue is mobilized (3) as oppposed to social health insurance contributions (3) or voluntary health insurance contributions paid directly by individuals (3). </t>
    </r>
  </si>
  <si>
    <t xml:space="preserve">There are two ways in which registration can be organized; in a decentralized or a centralized manner (3). Further, registration can be handled by chambers with a public (3) or private law status (3). Due to this diversity, comprehensive documentation and a clear comparison of admission requirements across sub-national registries is extremely difficult (3). This may bring about two side effects. First: Decentralized registry solutions make for a fragmented political positioning of chambers regarding the federal level chamber (3). Second: Decentralized registry solutions may also complicate a unified disciplinary approach towards members accused of malpractice (3). </t>
  </si>
  <si>
    <r>
      <t>Discuss ways in which doctor registration through medical chambers can be organized and mention</t>
    </r>
    <r>
      <rPr>
        <b/>
        <sz val="10"/>
        <color theme="1"/>
        <rFont val="Calibri"/>
        <family val="2"/>
        <scheme val="minor"/>
      </rPr>
      <t xml:space="preserve"> </t>
    </r>
    <r>
      <rPr>
        <sz val="10"/>
        <color theme="1"/>
        <rFont val="Calibri"/>
        <family val="2"/>
        <scheme val="minor"/>
      </rPr>
      <t>two side effects of decentralised registries.</t>
    </r>
  </si>
  <si>
    <t>Discuss three areas of life that should be addressed to make doctor relocation to rural areas attractive.</t>
  </si>
  <si>
    <t>Based on the consideration of the economic and socio-cultural reasons why doctors are reluctant to practice in rural areas, three areas of life will be important to address. The first relates to the doctor's working conditions, including regulated working hours (3) and reliable adequate income (financial incentives, other economic benefits) (3). A second area relates to the family: employment perspectives for spouses (3), good educational facilities for the children (3). A third point relates to the general living environment: Cultural offers should be promoted, also in the interest of attracting qualified medical professionals and medical facilities,(3) as well as further leisure offers (sports and recreation) (3).</t>
  </si>
  <si>
    <t>Describe the three different dimensions of government intervention in healthcare from the Thorlby (2016) model. Provide an example of how providers' performance are measured.</t>
  </si>
  <si>
    <t>Wie lassen sich ältere Auffassungen von Gesundheit im Gegensatz zur modernen Auffassung am besten beschreiben?</t>
  </si>
  <si>
    <t>sozialen</t>
  </si>
  <si>
    <t>psychischen</t>
  </si>
  <si>
    <t>politischen</t>
  </si>
  <si>
    <t>familiären</t>
  </si>
  <si>
    <t xml:space="preserve">Das Kontinuum der Maßnahmen eines Gesundheitssystems reicht von Prävention über Behandlung bis zur... </t>
  </si>
  <si>
    <t>Rehabilitation.</t>
  </si>
  <si>
    <t>Deprivation.</t>
  </si>
  <si>
    <t>Sensibilisierung.</t>
  </si>
  <si>
    <t>Medikalisierung</t>
  </si>
  <si>
    <r>
      <t xml:space="preserve">Level of difficulty
leicht (easy)
mittel (middle)
schwer (hard)
</t>
    </r>
    <r>
      <rPr>
        <b/>
        <sz val="10"/>
        <color rgb="FFFF0000"/>
        <rFont val="Calibri"/>
        <family val="2"/>
        <scheme val="minor"/>
      </rPr>
      <t>Please use the German term!</t>
    </r>
  </si>
  <si>
    <t>Welchem historischen Phänomen wird die Einrichtung des deutschen Gesundheitssystems unter  Reichskanzler Otto von Bismarck zugeschrieben?</t>
  </si>
  <si>
    <t>der Industrialisierung</t>
  </si>
  <si>
    <t>der Verarmung</t>
  </si>
  <si>
    <t>der Restauration</t>
  </si>
  <si>
    <t>der Politisierung</t>
  </si>
  <si>
    <t>Was bedeutet die finanzielle Dimension des Zugangs/Deckung?</t>
  </si>
  <si>
    <t>Verfügbarkeit einer Versicherung</t>
  </si>
  <si>
    <t>Verfügbarkeit von Gesundheitsressourcen</t>
  </si>
  <si>
    <t>Verfügbarkeit medizinischer Geräte</t>
  </si>
  <si>
    <t>Verfügbarkeit von Ärzt:innen</t>
  </si>
  <si>
    <t>Sie hat Einfluss auf den Zugang zur Gesundheitsversorgung</t>
  </si>
  <si>
    <t>Sie verteuert die Gesundheitsversorgung.</t>
  </si>
  <si>
    <t>Sie erhöht die Preise der Medikamente.</t>
  </si>
  <si>
    <t>Sie vermindert die Unterstützung für die Gesundheitsversorgung.</t>
  </si>
  <si>
    <t>Auf die Nachfrageseite der Absicherung</t>
  </si>
  <si>
    <t>Auf die Angebotsseite des Zugangs</t>
  </si>
  <si>
    <t>Auf die Angebotsseite der Absicherung</t>
  </si>
  <si>
    <t>Auf die Nachfrageseite des Zugangs</t>
  </si>
  <si>
    <t>Die Summe von Steuern, Versicherungen und Nutzergebühren wird in Roemers Modell  bezeichnet als…</t>
  </si>
  <si>
    <t>wirtschaftliche Stützmechanismen.</t>
  </si>
  <si>
    <t>Managementmethoden</t>
  </si>
  <si>
    <t>Organisation von Programmen</t>
  </si>
  <si>
    <t>Verdrängungsmechanismen.</t>
  </si>
  <si>
    <t>magisch</t>
  </si>
  <si>
    <t>rational</t>
  </si>
  <si>
    <t>klerikal</t>
  </si>
  <si>
    <t>mechanistisch</t>
  </si>
  <si>
    <t>Wissen</t>
  </si>
  <si>
    <t>Qualität</t>
  </si>
  <si>
    <t>Evidenz</t>
  </si>
  <si>
    <t>Richtlinien</t>
  </si>
  <si>
    <t>Der konzeptuelle Ansatz der WHO zur Analyse von Gesundheitssystemen basiert auf lder Beschreibung von…</t>
  </si>
  <si>
    <t>Bausteinen.</t>
  </si>
  <si>
    <t>Komponenten.</t>
  </si>
  <si>
    <t>konstituierender Schichten.</t>
  </si>
  <si>
    <t>Kerndimensionen.</t>
  </si>
  <si>
    <t>Welche Art von Indikator steht im Zentrum  des WHO-Bausteins zur Erbringung von Dienstleistungen?</t>
  </si>
  <si>
    <t>Infrastruktur und Nutzung</t>
  </si>
  <si>
    <t>Qualität und Personal</t>
  </si>
  <si>
    <t xml:space="preserve">Informationssysteme und Personal </t>
  </si>
  <si>
    <t>Finanzierung und Bereitstellung</t>
  </si>
  <si>
    <t>An welche Zielgruppe richtet sich der WHO-Bausteinansatz für Gesundheitssysteme?</t>
  </si>
  <si>
    <t>an Entwicklungsländer</t>
  </si>
  <si>
    <t>an Industrieländer</t>
  </si>
  <si>
    <t>an Schwellenmärkte</t>
  </si>
  <si>
    <t>an Gesundheitsfachkräfte</t>
  </si>
  <si>
    <t>Welche andere Bezeichnung gibt es für den politischen und gesetzlichen Rahmen von Gesundheitssystemen?</t>
  </si>
  <si>
    <t>kontextuell</t>
  </si>
  <si>
    <t>horizontal</t>
  </si>
  <si>
    <t>finanziell</t>
  </si>
  <si>
    <t>soziale Gerechtigkeit</t>
  </si>
  <si>
    <t>Kann nach der Alma Ata-Erklärung der WHO ein Gesundheitssystem ein hohes Gesundheitsniveau erreichen? Warum?</t>
  </si>
  <si>
    <t>Nein, dazu braucht es den Input vieler anderer Sektoren.</t>
  </si>
  <si>
    <t>Ja, es ist das Herzstück der Gesundheitsverbesserung.</t>
  </si>
  <si>
    <t>Ja, indem es den Schwerpunkt auf die primäre Gesundheitsversorgung legt.</t>
  </si>
  <si>
    <t>Nein, die Arbeitskräfte im Gesundheitswesen sind unterbezahlt.</t>
  </si>
  <si>
    <t xml:space="preserve">Wie nennt man den Ansatz, der den Kontext und die politischen Folgen von gesundheitsbezogenen Entscheidungen berücksichtigt? </t>
  </si>
  <si>
    <r>
      <rPr>
        <i/>
        <sz val="10"/>
        <color theme="1"/>
        <rFont val="Calibri"/>
        <family val="2"/>
        <scheme val="minor"/>
      </rPr>
      <t>Health in all Policies</t>
    </r>
    <r>
      <rPr>
        <sz val="10"/>
        <color theme="1"/>
        <rFont val="Calibri"/>
        <family val="2"/>
        <scheme val="minor"/>
      </rPr>
      <t xml:space="preserve"> (HiAP)</t>
    </r>
  </si>
  <si>
    <r>
      <rPr>
        <i/>
        <sz val="10"/>
        <color theme="1"/>
        <rFont val="Calibri"/>
        <family val="2"/>
        <scheme val="minor"/>
      </rPr>
      <t>Sickness in Context Approach</t>
    </r>
    <r>
      <rPr>
        <sz val="10"/>
        <color theme="1"/>
        <rFont val="Calibri"/>
        <family val="2"/>
        <scheme val="minor"/>
      </rPr>
      <t xml:space="preserve"> (SCA)</t>
    </r>
  </si>
  <si>
    <r>
      <rPr>
        <i/>
        <sz val="10"/>
        <color theme="1"/>
        <rFont val="Calibri"/>
        <family val="2"/>
        <scheme val="minor"/>
      </rPr>
      <t>Morbidity Policy Analysis</t>
    </r>
    <r>
      <rPr>
        <sz val="10"/>
        <color theme="1"/>
        <rFont val="Calibri"/>
        <family val="2"/>
        <scheme val="minor"/>
      </rPr>
      <t xml:space="preserve"> (MPA)</t>
    </r>
  </si>
  <si>
    <r>
      <rPr>
        <i/>
        <sz val="10"/>
        <color theme="1"/>
        <rFont val="Calibri"/>
        <family val="2"/>
        <scheme val="minor"/>
      </rPr>
      <t xml:space="preserve">Mortality-Driven Strategy </t>
    </r>
    <r>
      <rPr>
        <sz val="10"/>
        <color theme="1"/>
        <rFont val="Calibri"/>
        <family val="2"/>
        <scheme val="minor"/>
      </rPr>
      <t>(MDS)</t>
    </r>
  </si>
  <si>
    <t>Welcher historischen Persönlichkeit gebührt das Verdienst, erkannt zu haben, dass eie sozioökonomischen Faktoren die Gesundheit von Individuen beeinflussen?</t>
  </si>
  <si>
    <t>Rudolf Virchow</t>
  </si>
  <si>
    <r>
      <t xml:space="preserve">Hier habe ich den Vornamen korrigiert - </t>
    </r>
    <r>
      <rPr>
        <b/>
        <sz val="10"/>
        <color theme="1"/>
        <rFont val="Calibri"/>
        <family val="2"/>
        <scheme val="minor"/>
      </rPr>
      <t xml:space="preserve">Rudolf </t>
    </r>
    <r>
      <rPr>
        <sz val="10"/>
        <color theme="1"/>
        <rFont val="Calibri"/>
        <family val="2"/>
        <scheme val="minor"/>
      </rPr>
      <t>Virchow</t>
    </r>
  </si>
  <si>
    <t>In welchem Kontext sprechen Fachleute von den "vier Freiheiten"?</t>
  </si>
  <si>
    <t>im EU-Binnenmarkt</t>
  </si>
  <si>
    <t>im Internationalen Ärzteverband</t>
  </si>
  <si>
    <t>in der WTO-Vereinbarung zur Gesundheit</t>
  </si>
  <si>
    <t xml:space="preserve">in den WHO-Richtlinien zu Impfstoffen </t>
  </si>
  <si>
    <t xml:space="preserve">Inwiefern ist die Freizügigkeit innerhalb der EU für die Gesundheitssysteme in der EU relevant? </t>
  </si>
  <si>
    <t>.Sie ermöglicht freie Bewegung für Bürger und Gesundheitsfachkräfte</t>
  </si>
  <si>
    <t>Sie erlaubt den freien Transfer von Mitteln für die Gesundheitsversorgung innerhalb der Mitgliedsstaaten.</t>
  </si>
  <si>
    <t>Sie garantiert kostenlose Gesundheitsversorgung für alle EU-Bürger.</t>
  </si>
  <si>
    <t>Sie hält den Preis für Pharmazeutika niedrig.</t>
  </si>
  <si>
    <t>Welche der EU-Freiheiten ist für Sie als Investor in Gesundheitseinrichtungen am relevantesten?</t>
  </si>
  <si>
    <t>Die Freiheit des Kapitals</t>
  </si>
  <si>
    <t>die Freizügigkeit der Bürger</t>
  </si>
  <si>
    <t>die freie Beweglichkeit des Steuersatzes</t>
  </si>
  <si>
    <t>der freie Austausch von Informationen zur sozialen Sicherheit</t>
  </si>
  <si>
    <t>Bestimmt die EU die Prioritäten der Gesundheitsversorgung der EU-Mitgliedsstaaten? Warum?</t>
  </si>
  <si>
    <t>Nein, ihr fehlt dazu die rechtliche Zuständigkeit.</t>
  </si>
  <si>
    <t>Ja, durch ihre grenzüberschreitende Zuständigkeit.</t>
  </si>
  <si>
    <t>Ja, durch den Binnenmarkt.</t>
  </si>
  <si>
    <t>Ja, durch die EU-Kommission</t>
  </si>
  <si>
    <t>Agenda-Setting (Thematisierung)</t>
  </si>
  <si>
    <t>Paraphrasierung</t>
  </si>
  <si>
    <t>Implementierung</t>
  </si>
  <si>
    <r>
      <t xml:space="preserve">Wie lautet der erste Schritt im </t>
    </r>
    <r>
      <rPr>
        <i/>
        <sz val="10"/>
        <color theme="1"/>
        <rFont val="Calibri"/>
        <family val="2"/>
        <scheme val="minor"/>
      </rPr>
      <t>Policy</t>
    </r>
    <r>
      <rPr>
        <sz val="10"/>
        <color theme="1"/>
        <rFont val="Calibri"/>
        <family val="2"/>
        <scheme val="minor"/>
      </rPr>
      <t>-Zyklus?</t>
    </r>
  </si>
  <si>
    <t>Wie lautet der letzte Schritt im Policy-Zyklus?</t>
  </si>
  <si>
    <t>Evaluierung</t>
  </si>
  <si>
    <t>Welche Art der Maßnahme ist Teil der Adoptions-(Beschluss-)phase des Policy-Zyklus?</t>
  </si>
  <si>
    <t>Verabschiedung von Gesetzen</t>
  </si>
  <si>
    <t>Anhörungen</t>
  </si>
  <si>
    <t>Qualitätssicherung</t>
  </si>
  <si>
    <t>Überwachung der Performance.</t>
  </si>
  <si>
    <t>Setzung von Prioritäten.</t>
  </si>
  <si>
    <t>Im Bereich der Governance gehört die Erhebung von Daten von Gesundheitsdienstleistern zur…</t>
  </si>
  <si>
    <t>Triangulation.</t>
  </si>
  <si>
    <t>Regression.</t>
  </si>
  <si>
    <t>Ja, sie spielen eine zentrale Rolle</t>
  </si>
  <si>
    <t>Ja, sie sind allein zuständig.</t>
  </si>
  <si>
    <r>
      <t xml:space="preserve">Spielen Regierungen eine Rolle in der </t>
    </r>
    <r>
      <rPr>
        <i/>
        <sz val="10"/>
        <color theme="1"/>
        <rFont val="Calibri"/>
        <family val="2"/>
        <scheme val="minor"/>
      </rPr>
      <t>Governance</t>
    </r>
    <r>
      <rPr>
        <sz val="10"/>
        <color theme="1"/>
        <rFont val="Calibri"/>
        <family val="2"/>
        <scheme val="minor"/>
      </rPr>
      <t xml:space="preserve"> des Gesundheitswesens?  Inwiefern?</t>
    </r>
  </si>
  <si>
    <r>
      <t>Nein,</t>
    </r>
    <r>
      <rPr>
        <i/>
        <sz val="10"/>
        <color theme="1"/>
        <rFont val="Calibri"/>
        <family val="2"/>
        <scheme val="minor"/>
      </rPr>
      <t xml:space="preserve"> Governance</t>
    </r>
    <r>
      <rPr>
        <sz val="10"/>
        <color theme="1"/>
        <rFont val="Calibri"/>
        <family val="2"/>
        <scheme val="minor"/>
      </rPr>
      <t xml:space="preserve"> betrifft die Zivilgesellschaft.</t>
    </r>
  </si>
  <si>
    <r>
      <t xml:space="preserve">Nein, bei </t>
    </r>
    <r>
      <rPr>
        <i/>
        <sz val="10"/>
        <color theme="1"/>
        <rFont val="Calibri"/>
        <family val="2"/>
        <scheme val="minor"/>
      </rPr>
      <t>Governance</t>
    </r>
    <r>
      <rPr>
        <sz val="10"/>
        <color theme="1"/>
        <rFont val="Calibri"/>
        <family val="2"/>
        <scheme val="minor"/>
      </rPr>
      <t xml:space="preserve"> geht es um Medien und Think Tanks.</t>
    </r>
  </si>
  <si>
    <t xml:space="preserve">Zu welcher Kategorie von Maßnahmen gehört die Kategorie der "Festlegung von Zielen" bei der Betrachtung der Rolle von Regierungen? </t>
  </si>
  <si>
    <t>Setzung von Prioritäten</t>
  </si>
  <si>
    <t>Rechenschaftspflicht von Akeuren</t>
  </si>
  <si>
    <t>Überwachung der Performance</t>
  </si>
  <si>
    <t>Durchsetzung von Preisen</t>
  </si>
  <si>
    <t>Die technische Spezifizierung und Implementierung von Qualitätsstandards  ist Teil…</t>
  </si>
  <si>
    <t>der Regulierung.</t>
  </si>
  <si>
    <t>der Gesetzgebung.</t>
  </si>
  <si>
    <t>der vorbeugenden Maßnahmen.</t>
  </si>
  <si>
    <t>der Bekanntmachung</t>
  </si>
  <si>
    <r>
      <t xml:space="preserve">Was haben das </t>
    </r>
    <r>
      <rPr>
        <i/>
        <sz val="10"/>
        <color theme="1"/>
        <rFont val="Calibri"/>
        <family val="2"/>
        <scheme val="minor"/>
      </rPr>
      <t>National Institute for Health and Care Excellence</t>
    </r>
    <r>
      <rPr>
        <sz val="10"/>
        <color theme="1"/>
        <rFont val="Calibri"/>
        <family val="2"/>
        <scheme val="minor"/>
      </rPr>
      <t xml:space="preserve"> und das deutsche IQWIG gemeinsam?</t>
    </r>
  </si>
  <si>
    <t>Sie analysieren beide die Qualität der Gesundheitsversorgung.</t>
  </si>
  <si>
    <t>Sie sind beide Regierungsabteilungen.</t>
  </si>
  <si>
    <t>Sie sind beide Privatunternehmen.</t>
  </si>
  <si>
    <t>Sie geben beide Preisinformationen an die Verbraucher:innen weiter.</t>
  </si>
  <si>
    <t>Das Gesundheitssystem welchen Landes wird durch das Prinzip der "Selbstverwaltung" bestimmt?</t>
  </si>
  <si>
    <t>Deutschland</t>
  </si>
  <si>
    <t>Frankreich</t>
  </si>
  <si>
    <t>Vereinigtes Königreich</t>
  </si>
  <si>
    <t>Vereinigte Staaten</t>
  </si>
  <si>
    <t>Warum erweist sich der marktwirtschaftliche Wettbewerb als schwieriger Governance-Mechanismus im Gesundheitswesen?</t>
  </si>
  <si>
    <t>Wegen der Informationsasymmetrie</t>
  </si>
  <si>
    <t>Wegen der Monopole der Dienstleister</t>
  </si>
  <si>
    <t>Wegen der Verdrängungseffekte</t>
  </si>
  <si>
    <t>Wegen des Kartellrechts</t>
  </si>
  <si>
    <t>Was sind Mindestmengenstandards?</t>
  </si>
  <si>
    <t>ein Instrument zur leistungsbezogenen Vergütung</t>
  </si>
  <si>
    <t>ein Instrument zur mengenbezogenen Vergütung</t>
  </si>
  <si>
    <t>ein Instrument zur Vergütung der Teinahme</t>
  </si>
  <si>
    <t>ein kartellrechtliches Instrument</t>
  </si>
  <si>
    <t>Was ist die Hauptherausforderung für eine leistungsbezogene Vergütung in den Vereinigten Staaten?</t>
  </si>
  <si>
    <t>die begrenzte Verfügbarkeit öffentlich erhobener Qualitätsindikatoren</t>
  </si>
  <si>
    <t>die begrenzte Verfügbarkeit zusätzlicher Mittel</t>
  </si>
  <si>
    <t>begrenztes öffentliches Interesse</t>
  </si>
  <si>
    <t>eingeschränkte Dienstleisternetzwerke</t>
  </si>
  <si>
    <t>Was ist in den meisten Gesundheitssystemen das Herzstück der sekundären Gesundheitsversorgung?</t>
  </si>
  <si>
    <t>das Krankenhaus</t>
  </si>
  <si>
    <t>die Apotheke</t>
  </si>
  <si>
    <t>Allgemeinärzt:innen</t>
  </si>
  <si>
    <t>das Labor</t>
  </si>
  <si>
    <t>Welche Leistung erbringen Allgemeinärzt:innen?</t>
  </si>
  <si>
    <t>Primärversorgung</t>
  </si>
  <si>
    <t>Sekundärversorgung</t>
  </si>
  <si>
    <t>Tertiärversorgung</t>
  </si>
  <si>
    <t>Pharmazeutische Versorgung</t>
  </si>
  <si>
    <t>Welche WHO-Erklärung hat zuerst die Bedeutung der Primärversorgung anerkannt?</t>
  </si>
  <si>
    <t>die Alma Ata-Erkärung</t>
  </si>
  <si>
    <t>die Dalai Lama-Erklärung</t>
  </si>
  <si>
    <t>die Brest-Litowsk-Erklärung</t>
  </si>
  <si>
    <t>die Alma Mater-Erklärung</t>
  </si>
  <si>
    <r>
      <t>Welche der folgenden Dienstleistungen ist nach der WHO</t>
    </r>
    <r>
      <rPr>
        <b/>
        <sz val="10"/>
        <color theme="1"/>
        <rFont val="Calibri"/>
        <family val="2"/>
        <scheme val="minor"/>
      </rPr>
      <t xml:space="preserve"> NICHT</t>
    </r>
    <r>
      <rPr>
        <sz val="10"/>
        <color theme="1"/>
        <rFont val="Calibri"/>
        <family val="2"/>
        <scheme val="minor"/>
      </rPr>
      <t xml:space="preserve"> Teil der Primärversorgung?</t>
    </r>
  </si>
  <si>
    <t>Intensivmedizin</t>
  </si>
  <si>
    <t>Rehabilitationsdienstleistungen</t>
  </si>
  <si>
    <t>Versorgung von Mutter und Kind</t>
  </si>
  <si>
    <t xml:space="preserve">Präventivversorgung </t>
  </si>
  <si>
    <t>Welche Gesundheitsfachkräfte neben dem Hausarzt können nach der WHO-Definition an einer Konsultation in der Primärversorgung teilnehmen?</t>
  </si>
  <si>
    <t>eine Pflegefachkraft</t>
  </si>
  <si>
    <t>eine Laborfachkraft</t>
  </si>
  <si>
    <t>ein(e) Chirurg(in)</t>
  </si>
  <si>
    <t>ein Facharzt/Fachärztin</t>
  </si>
  <si>
    <t>die Überweisung</t>
  </si>
  <si>
    <t>die Rechnungsstellung</t>
  </si>
  <si>
    <t>der Rückruf</t>
  </si>
  <si>
    <t>Überwachung der Compliance bei der Medikamenteneinnahme</t>
  </si>
  <si>
    <t>Kontrolle des Zugangs zu Pharmazeutika</t>
  </si>
  <si>
    <t>Kontrolle der Patientencompliance</t>
  </si>
  <si>
    <t>Welches der folgenden Länder ist gekennzeichnet durch weitgehend Gehalt beziehende, im öffentlichen Sektor beschäftigte Allgemeinärzt:innen?</t>
  </si>
  <si>
    <t>Schweden</t>
  </si>
  <si>
    <t>die Schweiz</t>
  </si>
  <si>
    <t>Welches der folgenden Instrumente ist am ehesten geeignet, eine sektorübergreifende Angleichung der Anreize für eine integrierte Versorgung zu erreichen?</t>
  </si>
  <si>
    <t>an der Bevölkerungszahl orientierte Kopfpauschalen</t>
  </si>
  <si>
    <t>Einzelleistungsvergütungen</t>
  </si>
  <si>
    <t>Pauschalvergütungen</t>
  </si>
  <si>
    <t>Vergütungen mit Discount</t>
  </si>
  <si>
    <t>Wofür steht die Abkürzung ACSC ?</t>
  </si>
  <si>
    <t>Welche Bedeutung haben ACSCs im Zusammenhang mit dem Aufsuchen der Notaufnahme?</t>
  </si>
  <si>
    <t xml:space="preserve">ACSCs sollten nicht in der Notaufnahme behandelt werden müssen. </t>
  </si>
  <si>
    <t>ACSCs verbessern die Performance einer Notaufnahmeeinrichtung.</t>
  </si>
  <si>
    <t>ACSCs stehen im Fokus der Notaufnahmen.</t>
  </si>
  <si>
    <t>ACSCs sind die Haupteinnahmequellen von Notaufnahmen.</t>
  </si>
  <si>
    <t>Welche der folgenden Diagnostikgeräte/-infrastruktur sind typisch für die fachärztliche Versorgung?</t>
  </si>
  <si>
    <t>Kontrolle des Zugangs zur fachärztlichen Versorgung</t>
  </si>
  <si>
    <t>Bildgebende Diagnostik</t>
  </si>
  <si>
    <t>Stethoskop</t>
  </si>
  <si>
    <t>EKG</t>
  </si>
  <si>
    <t>Blutdruckmessgerät</t>
  </si>
  <si>
    <t>Was ist im Sinne der OECD eines der Ziele fachärztlicher Versorgung?</t>
  </si>
  <si>
    <t>Heilung von Krankheiten durch chirurgische Eingriffe</t>
  </si>
  <si>
    <t>Verhinderung eines Ausbruchs von Krankheiten</t>
  </si>
  <si>
    <t>Heilung einer banalen Erkältung</t>
  </si>
  <si>
    <t>Bereitstellung von Impfungen</t>
  </si>
  <si>
    <t>als Rationalisierungsinstrument</t>
  </si>
  <si>
    <t>als Qualitätsindikator</t>
  </si>
  <si>
    <t>als Inflationsindex</t>
  </si>
  <si>
    <t>als Form der Bezahlung</t>
  </si>
  <si>
    <t>Welche der folgenden Maßnahmen führt wahrscheinlich zu einer Verkürzung der Wartezeiten?</t>
  </si>
  <si>
    <t>eine Verlängerung der Öffnungszeiten</t>
  </si>
  <si>
    <t>Ärzt:innen in den Ruhestand versetzen</t>
  </si>
  <si>
    <t>Schließung von Gesundheitszenten</t>
  </si>
  <si>
    <t>Pflegekräfte in den Ruhestand versetzen</t>
  </si>
  <si>
    <t xml:space="preserve">Welcher der folgenden Indikatoren wird in der Regel zur Messung von Wartezeiten verwendet? </t>
  </si>
  <si>
    <t>Fachärztlicher Kontakt binnen 30 Tagen</t>
  </si>
  <si>
    <t>Öffnungszeiten von allgemeinärztlichen Praxen</t>
  </si>
  <si>
    <t>Patient:innenzufriedenheit nach 30-tägiger Behandlung</t>
  </si>
  <si>
    <t>Duchschnittliche Apothekenwartezeit von 30 Tagen</t>
  </si>
  <si>
    <t>Wie lang sind die Wartezeiten bei fachärztlichen Interventionen, beispielsweise Kataraktoperationen, in europäischen Ländern?</t>
  </si>
  <si>
    <t>länger als drei Monate</t>
  </si>
  <si>
    <t>länger als drei Wochen</t>
  </si>
  <si>
    <t>länger als drei Tage</t>
  </si>
  <si>
    <t>länger als 30 Tage</t>
  </si>
  <si>
    <t>Angesichts der hohen Erwartungen der Öffentlichkeit hinsichtlich des Zugangs zu fachärztlichen Dienstleistungen haben manche Gesundheitssysteme...</t>
  </si>
  <si>
    <t>Wartezeitgarantien eingeführt.</t>
  </si>
  <si>
    <t>Preisgarantien eingeführt.</t>
  </si>
  <si>
    <t>obligatorische Wartelisten eingeführt.</t>
  </si>
  <si>
    <t>offene Anmeldezeiten eingeführt.</t>
  </si>
  <si>
    <t>24-stündige Verfügbarkeit von Fachärzt:innen</t>
  </si>
  <si>
    <t>24-stündige Aufnahme</t>
  </si>
  <si>
    <t>24 Pflegekräfte pro Station</t>
  </si>
  <si>
    <t>24-stündige Verfügbarkeit von Allgemeinärzt:innen</t>
  </si>
  <si>
    <t>Was ist das Hauptkennzeichen der Versorgung im Krankenhaus?</t>
  </si>
  <si>
    <t>Was ist angesichts des Gewichts der Versorgung im Krankenhaus ein guter Annährungswert für den Anteil der Krankenhauskosten an den gesamten Gesundheitskosten in der westlichen Welt?</t>
  </si>
  <si>
    <t>ungefähr ein Drittel</t>
  </si>
  <si>
    <t>ungefähr zwei Drittel</t>
  </si>
  <si>
    <t>ungefähr die Hälfte</t>
  </si>
  <si>
    <t>ungefähr zehn Prozent</t>
  </si>
  <si>
    <t>in religiösen Orden</t>
  </si>
  <si>
    <t>in Bürgerverbänden</t>
  </si>
  <si>
    <t>in Kaufmannsgilden</t>
  </si>
  <si>
    <t>in Handwerkerverbänden</t>
  </si>
  <si>
    <t>Warum ist die Trägerschaft von Krankenhäusern eine wichtige Analysekategorie?</t>
  </si>
  <si>
    <t>Sie wirkt sich in manchen Gesundheitssystemen auf die Vergütung aus.</t>
  </si>
  <si>
    <t>Sie wirkt sich auf die Qualität der Versorgung aus.</t>
  </si>
  <si>
    <t>Sie wirkt sich auf die Patient:innenzufriedenheit aus.</t>
  </si>
  <si>
    <t>Sie wirkt sich auf die Gesamtheit der Krankenhauskosten aus.</t>
  </si>
  <si>
    <t>Sie ist fallbezogen</t>
  </si>
  <si>
    <t>auf Einzelleistungsvergütungen</t>
  </si>
  <si>
    <t>auf Globalbudgets</t>
  </si>
  <si>
    <t>auf gebündelten Vergütungen</t>
  </si>
  <si>
    <t>Um "blutige Entlassungen" zu vermeiden</t>
  </si>
  <si>
    <t>Kostenausreißer rechtfertigen Zusatzvergütungen.</t>
  </si>
  <si>
    <t>Kostenausreißer sind der Grund für fallbenzogene Vergütungen.</t>
  </si>
  <si>
    <t>Kostenausreißer schlagen sich in fallbezogenen Vergütungen nieder.</t>
  </si>
  <si>
    <t>Kostenausreißer sind Vorstufen fallbezogener Vergütung.</t>
  </si>
  <si>
    <t>Welche Beziehung besteht zwischen "Kostenausreißern" und fallbezogenen Vergütungen?</t>
  </si>
  <si>
    <t>Universitätskliniken erhalten in der Regel…</t>
  </si>
  <si>
    <t>Zusatzvergütungen für Forschung und Lehre.</t>
  </si>
  <si>
    <t>Zusatzvergütungen für Patient:innenzufriedenheit.</t>
  </si>
  <si>
    <t>Zusatzvergütungen für Öffnungszeiten.</t>
  </si>
  <si>
    <t>Zusatzvergütungen für Betten.</t>
  </si>
  <si>
    <t>Welche der folgenden Effekte sind von einem Globalbudgetmodell für Krankenhäuser zu erwarten?</t>
  </si>
  <si>
    <t>Es hält die Kosten unter Kontrolle.</t>
  </si>
  <si>
    <t>Es erhöht die Qualität.</t>
  </si>
  <si>
    <t>Es ist technisch effizient.</t>
  </si>
  <si>
    <t>Es erhöht die Transparenz.</t>
  </si>
  <si>
    <t xml:space="preserve">Welche der folgenden Effekte sind von einem auf Einzelleistungsvergütungen beruhenden Vergütungssystem für Krankenhäuser zu erwarten? </t>
  </si>
  <si>
    <t>Es erhöht die Fallzahlen.</t>
  </si>
  <si>
    <t>Es lässt sich leicht managen.</t>
  </si>
  <si>
    <t>Es senkt die Kosten.</t>
  </si>
  <si>
    <t>Um die Wünsche der Öffentlichkeit zu erfüllen</t>
  </si>
  <si>
    <t>Um die Krankenhauskosten zu senken</t>
  </si>
  <si>
    <t>Um die Auswirkung von Einzelleistungsvergütungen auf die Qualität zu analysieren</t>
  </si>
  <si>
    <t>Wie lautet der Name des französischen Programms zur leistungsabhängigen Krankenhausvergütung?</t>
  </si>
  <si>
    <t>Was sind "Mindestmengenanforderungen"?</t>
  </si>
  <si>
    <t>Eine auf Qualität ausgerichtete Krankenhausvergütung</t>
  </si>
  <si>
    <t>Eine auf Kosten ausgerichtete Vergütung von Allgemeinärzt:innen</t>
  </si>
  <si>
    <t>Eine auf Verfügbarkeit ausgerichtete Vergütung für Pharmaprodukte</t>
  </si>
  <si>
    <t>Eine DRG-Komponente zur Lärmbekämpfung während der OP.</t>
  </si>
  <si>
    <t>Die Sicherheit und Wirksamkeit von Medizinprodukten sind Voraussetzung für…</t>
  </si>
  <si>
    <t>eine Marktzulassung.</t>
  </si>
  <si>
    <t>Marketingverpflichtungen.</t>
  </si>
  <si>
    <t>Marktüberweisungen.</t>
  </si>
  <si>
    <t>Mark-to-Market-Preise.</t>
  </si>
  <si>
    <t>Wie groß ist in etwa der Anteil der Ausgaben für Medizinprodukte an den öffentlichen Gesamtgesundheitsausgaben in fortgeschrittenen Gesundheitssystemen?</t>
  </si>
  <si>
    <t>ein Drittel</t>
  </si>
  <si>
    <t>zwei Drittel</t>
  </si>
  <si>
    <t>die Hälfte</t>
  </si>
  <si>
    <t>Zehn Prozent</t>
  </si>
  <si>
    <t>Was bedeutet eine Marktzulassung für neue Medizinprodukte NICHT?</t>
  </si>
  <si>
    <t>zusätzlichen therapeutischen Nutzen</t>
  </si>
  <si>
    <t>allgemeine Qualität</t>
  </si>
  <si>
    <t>allgemeine Sicherheit</t>
  </si>
  <si>
    <t>allgemeine Wirksamkeit</t>
  </si>
  <si>
    <t>um Verhandlungen zwischen Herstellern und Drittpartei-Kostenträgern</t>
  </si>
  <si>
    <t>Integration von Wirkstoffen in die Versorgungskette</t>
  </si>
  <si>
    <t xml:space="preserve">Verhandlungen zwischen Apotheken und Großhändlern </t>
  </si>
  <si>
    <t>Integration der Ansichten von Patient:innenvereinigungen</t>
  </si>
  <si>
    <t xml:space="preserve">Hier hatte ich Schwierigkeiten, die Frage zu verstehen. </t>
  </si>
  <si>
    <r>
      <rPr>
        <i/>
        <sz val="10"/>
        <color theme="1"/>
        <rFont val="Calibri"/>
        <family val="2"/>
        <scheme val="minor"/>
      </rPr>
      <t>Medicine-Prescribing Docto</t>
    </r>
    <r>
      <rPr>
        <sz val="10"/>
        <color theme="1"/>
        <rFont val="Calibri"/>
        <family val="2"/>
        <scheme val="minor"/>
      </rPr>
      <t>r</t>
    </r>
  </si>
  <si>
    <t>Nein, in den verschiedenen Ländern gibt es Unterschiede in der Verschreibungskompetenz.</t>
  </si>
  <si>
    <t>Ja, die Verschreibungskompetenzen sind standardisiert.</t>
  </si>
  <si>
    <t>Ja, die Verschreibung durch Pflegekräfte ist allgemein üblich.</t>
  </si>
  <si>
    <t>Ja, Verschreibung durch Allgemeinärzt:innen ist die Norm.</t>
  </si>
  <si>
    <t>Eine freie Preisgestaltung ist die Ausnahme.</t>
  </si>
  <si>
    <t>Eine freie Preisgestaltung ist die Regel.</t>
  </si>
  <si>
    <t>Eine freie Preisgestaltung überwiegt.</t>
  </si>
  <si>
    <t>Die Festlegung von Festpreisen ist die Norm.</t>
  </si>
  <si>
    <t>Zuzahlungen</t>
  </si>
  <si>
    <t>Zugangsbeschränkungen</t>
  </si>
  <si>
    <t>Altersbezogene Restriktionen</t>
  </si>
  <si>
    <t>Discountzahlungen</t>
  </si>
  <si>
    <t>Was ist eine notwendige Vorbedingung für eine ergebnisbasierte Vergütung von Medikamenten?</t>
  </si>
  <si>
    <t>Eine Verständigung über Surrogatergebnisse</t>
  </si>
  <si>
    <t>eine Verständigung über Preisstrukturen</t>
  </si>
  <si>
    <r>
      <t xml:space="preserve">Ein großer Anteil von </t>
    </r>
    <r>
      <rPr>
        <i/>
        <sz val="10"/>
        <color theme="1"/>
        <rFont val="Calibri"/>
        <family val="2"/>
        <scheme val="minor"/>
      </rPr>
      <t>Community Health Workers</t>
    </r>
  </si>
  <si>
    <t>Welche der folgenden Aussagen beschreibt am besten die Gesundheitsarbeitskräfte in fortgeschrittenen Gesundheitssystemen?</t>
  </si>
  <si>
    <t>unter den Arbeitskräften dominieren die Allgemeinärzt;innen</t>
  </si>
  <si>
    <r>
      <t>Warum führen einige Gesundheitssysteme "</t>
    </r>
    <r>
      <rPr>
        <i/>
        <sz val="10"/>
        <color theme="1"/>
        <rFont val="Calibri"/>
        <family val="2"/>
        <scheme val="minor"/>
      </rPr>
      <t>Community Health Worker</t>
    </r>
    <r>
      <rPr>
        <sz val="10"/>
        <color theme="1"/>
        <rFont val="Calibri"/>
        <family val="2"/>
        <scheme val="minor"/>
      </rPr>
      <t>" ein?</t>
    </r>
  </si>
  <si>
    <t>um sich um die sozialen Determinanten der Gesundheit zu kümmern</t>
  </si>
  <si>
    <t>um die Verbreitung von Infektionen in einer Gemeinde zu unterbinden</t>
  </si>
  <si>
    <t>um die Kosten unter Kontrolle zu bringen</t>
  </si>
  <si>
    <t>Wie groß ist in OECD-Ländern in etwa der Anteil der gesundheitsbezogenen Beschäftigung an der gesamten Beschäftigung?</t>
  </si>
  <si>
    <t>20 Prozent</t>
  </si>
  <si>
    <t>30 Prozent</t>
  </si>
  <si>
    <t>15 Prozent</t>
  </si>
  <si>
    <t>drei Prozent</t>
  </si>
  <si>
    <t xml:space="preserve">In welcher Einrichtung findet die Erstausbildung von Ärzt:innen und Apotheker:innen statt? </t>
  </si>
  <si>
    <t>an medizinischen Fakultäten der Universitäten</t>
  </si>
  <si>
    <t>an Krankenhäusern</t>
  </si>
  <si>
    <t>an technischen Hochschulen</t>
  </si>
  <si>
    <t>in medizinischen Zentren</t>
  </si>
  <si>
    <t>Welches Instrument wird in vielen Gesundheitssystemen zur Einschränkung des Zugangs zur medizinischen Fakultät eingesetzt?</t>
  </si>
  <si>
    <t>Aufnahmeprüfungen und/oder Schulnoten</t>
  </si>
  <si>
    <t>Zulassungsgebühren</t>
  </si>
  <si>
    <t>Discounts bei der Zulassung</t>
  </si>
  <si>
    <t>Zulassungsinflation</t>
  </si>
  <si>
    <t xml:space="preserve">Welche der folgenden Aufgaben können Gesundheitsfachkräfte über ihre medizinische Rolle hinaus erfüllen? </t>
  </si>
  <si>
    <t>Verwaltungsaufgaben</t>
  </si>
  <si>
    <t>Baufunktionen</t>
  </si>
  <si>
    <t>Marketingfunktionen</t>
  </si>
  <si>
    <t>Onlinefunktionen</t>
  </si>
  <si>
    <t>Was ist Gormans (2018) Hauptkritikpunkt im Hinblick auf die medizinische Arbeitskräfteplanung?</t>
  </si>
  <si>
    <t>Es gelingt ihr nicht, das Angebot an Gesundheitsarbeitskräften mit den Patient:innenbedürfnissen abzustimmen.</t>
  </si>
  <si>
    <t>Es gelingt ihr nicht, die verfügbaren Mittel mit dem Bedarf in Einklang zu bringen.</t>
  </si>
  <si>
    <t>Es gelingt ihr nicht, die gesamten Gesundheitsausgaben zu berücksichtigen.</t>
  </si>
  <si>
    <t>Es gelingt ihr nicht, die Wahl der beruflichen Laufbahn der Ärzt;:innen zu berücksichtigen.</t>
  </si>
  <si>
    <t>Methodisch kombinieren medizinische Zulassungsexamina in den meisten Ländern gewöhnlich…</t>
  </si>
  <si>
    <t>Hier ist nicht klar, was unter "licensing exams" zu verstehen ist.</t>
  </si>
  <si>
    <t>Was ist das Besondere an der Europäischen Union hinsichtlich medizinischer Qualifikationen?</t>
  </si>
  <si>
    <t>Es gibt ein EU-weites Versteigerungssystem für medizinische Qualifikationen.</t>
  </si>
  <si>
    <t>Es gibt ein gegenseitiges Abkommen, medizinische Qualifikationen nicht anzuerkennen.</t>
  </si>
  <si>
    <t>Die medizinischen Qualifikationen werden von den Mitgliedsstaaten gegenseitig anerkannt.</t>
  </si>
  <si>
    <t>Eine Verständigung über klinisch relevante Ergebnisse</t>
  </si>
  <si>
    <t>Was bedeutet die Abkürzung "CPD"im Zusammenhang medizinischer Fortbildung?</t>
  </si>
  <si>
    <t>Wie lange ist das Minimum  der postgraduierten medizinischen Ausbildung in europäischen Ländern?</t>
  </si>
  <si>
    <t>drei Jahre</t>
  </si>
  <si>
    <t>zwei Jahre</t>
  </si>
  <si>
    <t>18 Monate</t>
  </si>
  <si>
    <t>ein Jahr</t>
  </si>
  <si>
    <t>Auch hier ist mir nicht klar, was unter "postgraduierter Ausbildung" zu verstehen ist.</t>
  </si>
  <si>
    <t>Ärztekammern</t>
  </si>
  <si>
    <t>Kommerzielle Anbieter von Fortbildung</t>
  </si>
  <si>
    <t>die Zentralregierung</t>
  </si>
  <si>
    <t>Zur Abrechnung mit gesetzlich Krankenversicherten ist eine Registrierung bei der Kassenärztlichen Vereinigung erforderlich.</t>
  </si>
  <si>
    <t>Zur Abrechnung mit gesetzlich Krankenversicherten ist eine zusätzliche medizinische Ausbildung erforderlich.</t>
  </si>
  <si>
    <t>Die Behandlung von privat Versicherten ist verboten.</t>
  </si>
  <si>
    <t>Die regionale Kassenärztliche Vereinigung vergibt Lizenzen für Privatpraxen.</t>
  </si>
  <si>
    <t>die Pensionierung von Ärzt:innen</t>
  </si>
  <si>
    <t>die Anhebung des ärztlichen Gehalts</t>
  </si>
  <si>
    <t>der Zustrom im Ausland ausgebildeter Ärzt:innen</t>
  </si>
  <si>
    <t>die Lockerung der Numerus clausus-Bestimmungen</t>
  </si>
  <si>
    <t>Welche der folgenden Änderungen des Qualifikationsmixes ist geeignet, den Ärztemangel zu lindern?</t>
  </si>
  <si>
    <t>Erweiterte Aufgaben für Pflegefachkräfte</t>
  </si>
  <si>
    <t>Erweiterte Aufgaben für Fachärzt:innen</t>
  </si>
  <si>
    <t>Erweiterte Aufgaben für Physiotherapeuten</t>
  </si>
  <si>
    <t>Erweiterte Aufgaben für Ärzt:innen an Universitätskliniken</t>
  </si>
  <si>
    <t>die Zeitverzögerung, bis die Ärzt:innen zur Verfügung stehen</t>
  </si>
  <si>
    <t>die Kostenlücke zwischen Universitätskosten und Studiengebühren</t>
  </si>
  <si>
    <t>die kurzsichtige Politik der Ärztekammern</t>
  </si>
  <si>
    <t>die reaktive Funktion anderer Gesundheitsberufe</t>
  </si>
  <si>
    <t xml:space="preserve">Welche geographischen Gebiete sind am ehesten von Ärzteunterversorgung betroffen? </t>
  </si>
  <si>
    <t>ländliche Gebiete</t>
  </si>
  <si>
    <t>städtische Gebiete</t>
  </si>
  <si>
    <t>Industriegebiete</t>
  </si>
  <si>
    <t>Was ist in OECD-Ländern die Hauptsorge der Ärzt:innen hinsichtlich  einer Tätigkeit in ländlichen Gebieten?</t>
  </si>
  <si>
    <t>überlange Arbeitszeiten</t>
  </si>
  <si>
    <t>übergroße Nachfrage von Patient:innen</t>
  </si>
  <si>
    <t>übermäßige Ausbildungsanforderungen</t>
  </si>
  <si>
    <t>überhöhte Wohnkosten</t>
  </si>
  <si>
    <t xml:space="preserve">In welchem Land hat sich herausgestellt, dass politische Präferenzen die Wahl des Praxisstandortes von Ärzt:innen bestimmen? </t>
  </si>
  <si>
    <t>Was muss bedacht werden, wenn die Kapazitäten der medizinischen Fakultäten erweitert werden, um das Angebot an Ärzt:innen zu erhöhen?</t>
  </si>
  <si>
    <t>in den USA</t>
  </si>
  <si>
    <t>in Frankreich</t>
  </si>
  <si>
    <t>in Deutschland</t>
  </si>
  <si>
    <t>in Russland</t>
  </si>
  <si>
    <t>Kammer</t>
  </si>
  <si>
    <t>Zimmer</t>
  </si>
  <si>
    <t>Hof</t>
  </si>
  <si>
    <t>Behörde</t>
  </si>
  <si>
    <t>In welchen Teil der Registrierungsmatrix nach Lopez-Valcarcel (2019) gehört Deutschland?</t>
  </si>
  <si>
    <t>dezentralisiert als Körperschaft öffentlichen Rechts</t>
  </si>
  <si>
    <t xml:space="preserve">zentralisiert als unabhängige Organisation  </t>
  </si>
  <si>
    <t>zentralisiert als Körperschaft öffentlichen Rechts</t>
  </si>
  <si>
    <t xml:space="preserve">Was ist eine Hauptherausforderung beim Konzept der Selbstverwaltung der Ärzt:innen?  </t>
  </si>
  <si>
    <t>die Durchführung von Disziplinarverfahren</t>
  </si>
  <si>
    <t>die Sicherung politischen Einflusses</t>
  </si>
  <si>
    <t>die Dämpfung der steigenden Kosten</t>
  </si>
  <si>
    <t>die Steigerung der Zufriedenheit der Patient:innen</t>
  </si>
  <si>
    <t>Die Ausbildung der Pflegeberufe erfolgt in den meisten Ländern auf welchem Niveau?</t>
  </si>
  <si>
    <t>auf Praxisniveau</t>
  </si>
  <si>
    <t>auf universitärem Niveau</t>
  </si>
  <si>
    <t>nach offenen Standards</t>
  </si>
  <si>
    <t>nach interoperablen Standards</t>
  </si>
  <si>
    <t>Muss nicht unterschieden werden zwischen der Fähigkeit und der Erlaubnis zu praktizieren? Der Ausdruck "Lizenz" wird in Deutschland eigentlich nicht verwendet.</t>
  </si>
  <si>
    <t>Approbation</t>
  </si>
  <si>
    <t>Quittung</t>
  </si>
  <si>
    <t>Kopie</t>
  </si>
  <si>
    <t>Welches Element  ist neben Throughput und Output Teil einer Effizienzanalyse?</t>
  </si>
  <si>
    <t>Input</t>
  </si>
  <si>
    <t>Faktoren</t>
  </si>
  <si>
    <t>Derivate</t>
  </si>
  <si>
    <t>Wurzeln</t>
  </si>
  <si>
    <t>Welches sind die zwei Hauptdimensionen der Effizienzanalyse in der Gesundheitsökonomie?</t>
  </si>
  <si>
    <t>die technische und allokative Dimension</t>
  </si>
  <si>
    <t>die ethische und die verteilungspolitische Dimension</t>
  </si>
  <si>
    <t>eindeutig und mehrdeutig</t>
  </si>
  <si>
    <t>terminal and medizinisch</t>
  </si>
  <si>
    <t xml:space="preserve">Welche Organisation hat versucht herauszufinden, welches das "beste Gesundheitssystem der Welt" ist? </t>
  </si>
  <si>
    <t>die WHO</t>
  </si>
  <si>
    <t>die WTO</t>
  </si>
  <si>
    <t>die OECD</t>
  </si>
  <si>
    <t>die ITU</t>
  </si>
  <si>
    <t>Wieviele Dimensionen enthält der WHO-Ansatz zur Leistungsmessung von Gesundheitssystemen?</t>
  </si>
  <si>
    <t>zehn</t>
  </si>
  <si>
    <t>fünf</t>
  </si>
  <si>
    <t>sieben</t>
  </si>
  <si>
    <t>fünfzehn</t>
  </si>
  <si>
    <t>Mit welchem Wort wird das Wort "beeinflussbar" in der englischen Definition von "durch das Gesundheitssystem beeeinflussbare Sterblichkeit" wiedergegeben?</t>
  </si>
  <si>
    <t>Welches der folgenden Länder gibt den höchsten Anteil seines BIP für die Gesundheitsversorgung aus?</t>
  </si>
  <si>
    <t>die USA</t>
  </si>
  <si>
    <t xml:space="preserve">Was für ein Indikator in der Gesundheitssystemanalyse ist die Zahl der jährlich behandelten Patient:innen? </t>
  </si>
  <si>
    <t>Hier habe ich bei der Formulierung der Frage "Analyse" ergänzt</t>
  </si>
  <si>
    <t>ein Output--Indikator</t>
  </si>
  <si>
    <t>ein Qualitätsindikator</t>
  </si>
  <si>
    <t>ein Input-Indikator</t>
  </si>
  <si>
    <t>ein Angebotsindikator</t>
  </si>
  <si>
    <t>die NATO</t>
  </si>
  <si>
    <t>Technische und allokative Effizienz sind in der Theorie das Ergebnis…</t>
  </si>
  <si>
    <t>vollkommenen Wettbewerbs.</t>
  </si>
  <si>
    <t>vollkommener Verschlimmerung.</t>
  </si>
  <si>
    <t>perfekter Kalibrierung</t>
  </si>
  <si>
    <t>perfekter Berechnung.</t>
  </si>
  <si>
    <t>Welche akademische Disziplin befasst sich mit der Effizienz von Gesundheitssystemen?</t>
  </si>
  <si>
    <t>die Gesundheitsökonmie</t>
  </si>
  <si>
    <t>das öffentliche Gesundheitswesen</t>
  </si>
  <si>
    <t>Gesundheitsphysik</t>
  </si>
  <si>
    <t>Gesundheitsinformatik</t>
  </si>
  <si>
    <t>Warum ist Effizienz in der Gesundheitsversorgung so schwer zu erreichen?</t>
  </si>
  <si>
    <t>Weil in der Praxis der vollkommene Markt nur eingeschränkt funktioniert.</t>
  </si>
  <si>
    <t>Weil die gebündelte Wirkung der Beschaffung die Effizienz reduziert.</t>
  </si>
  <si>
    <t>Sollten die vorgeschlagenen falschen Antworten nicht doch noch irgendeinen Sinn ergeben? Sonst ist es keine "multiple choice".</t>
  </si>
  <si>
    <t>Weil es schwer ist, für die vollkommene Medizin zu sorgen.</t>
  </si>
  <si>
    <t>Weil die Rechenleistung der Gesundheitsinformatik begrenzt ist.</t>
  </si>
  <si>
    <t>Bei der allokativen Effizienz geht es um Outputs, die…</t>
  </si>
  <si>
    <t>erstrebenswert sind.</t>
  </si>
  <si>
    <t>Wohlstand erzeugen.</t>
  </si>
  <si>
    <t>Kosten minimieren.</t>
  </si>
  <si>
    <t>Steuern vermeiden.</t>
  </si>
  <si>
    <t>Was misst das EQ-5D-Befragungsinstrument?</t>
  </si>
  <si>
    <t>den Gesundheitszustand</t>
  </si>
  <si>
    <t>Gesundheitsgerechtigkeit</t>
  </si>
  <si>
    <t>Gesundheitseffizienz</t>
  </si>
  <si>
    <t>Gesundheitsinputs</t>
  </si>
  <si>
    <t>Wofür steht das "Q" in der Abkürzung QALY?</t>
  </si>
  <si>
    <t>Quantität</t>
  </si>
  <si>
    <t>Quintil</t>
  </si>
  <si>
    <t>Welche der folgenden Inputs untersucht die allokative Effizienzanalyse?</t>
  </si>
  <si>
    <t>die Effizienz von Input-Kombinationen zur Erreichung des gewünschten Ergebnisses</t>
  </si>
  <si>
    <t>die Effizienz der  Infrastruktur zur Erreichung des gewünschten Ergebnisses</t>
  </si>
  <si>
    <t>die Effizienz von Finanzmechanismen zur Erreichung des gewünschten Ergebnisses</t>
  </si>
  <si>
    <t>die Effizienz von Inputerivaten zur Erreichung des gewünschten Ergebnisses</t>
  </si>
  <si>
    <t>nur für Verbraucher:innen</t>
  </si>
  <si>
    <t>sowohl für Verbraucher als auch für Anbieter</t>
  </si>
  <si>
    <t>nur für Anbieter</t>
  </si>
  <si>
    <t>für den Drittpartei-Kostenträger</t>
  </si>
  <si>
    <t>Auf einem Markt mit vollkommenen Wettbewerb…</t>
  </si>
  <si>
    <t>gibt es keine Externalitäten.</t>
  </si>
  <si>
    <t>gibt es Externalitäten.</t>
  </si>
  <si>
    <t>werden Externalitäten berücksichtigt.</t>
  </si>
  <si>
    <t>werden Externalitäten nicht berücksichtigt.</t>
  </si>
  <si>
    <t>Wofür ist die Einhaltung von Hygienestandards ein Beispiel?</t>
  </si>
  <si>
    <t>für eine positive Externalität</t>
  </si>
  <si>
    <t>für eine positive Internalität</t>
  </si>
  <si>
    <t>für eine negative Externalität</t>
  </si>
  <si>
    <t>für eine negative Internalität</t>
  </si>
  <si>
    <t>um die Zusammenarbeit zu fördern</t>
  </si>
  <si>
    <t>um die Koordination zu fördern</t>
  </si>
  <si>
    <t>um die Rentabilität zu erhöhen</t>
  </si>
  <si>
    <t>Welcher der folgenden Begriffe ist ein Outcome des Gesundheitssystems im Gegensatz zum Output?</t>
  </si>
  <si>
    <t>Lebenserwartung</t>
  </si>
  <si>
    <t>Anzahl der Patient:innen</t>
  </si>
  <si>
    <t>ambulante Kontakte</t>
  </si>
  <si>
    <t>verschriebene Medikamente</t>
  </si>
  <si>
    <t>Welchen allgemeinen Bereich misst das EQ-5D-Instrument?</t>
  </si>
  <si>
    <t>gesundheitsbezogene Lebensqualität</t>
  </si>
  <si>
    <t>Selbstberichtetes Gleichgewicht</t>
  </si>
  <si>
    <t>gesundheitsbezogene Ausgaben für Patient:innen</t>
  </si>
  <si>
    <t>gesunheitsbezogene Zufriedenheit der Patient:innen</t>
  </si>
  <si>
    <t>Für welche Arten von Vergleichen ist EQ-5D ein nützliches Instrument?</t>
  </si>
  <si>
    <t>für Vorher-Nachher-Vergleiche</t>
  </si>
  <si>
    <t>für rückblickende Vergleiche</t>
  </si>
  <si>
    <t>für vorausschauende Vergleiche</t>
  </si>
  <si>
    <t>Worauf konzentriert sich die QALY-Methodik?</t>
  </si>
  <si>
    <t>auf die bei guter Gesundheit verbrachte Lebenszeit</t>
  </si>
  <si>
    <t>auf die im Krankenhaus verbrachte Zeit</t>
  </si>
  <si>
    <t>auf die Wartezeit für Arzttermine</t>
  </si>
  <si>
    <t>auf die in Qualitätskrankenhäusern verbrachte Zeit</t>
  </si>
  <si>
    <t xml:space="preserve">eine rückblickende Analyse </t>
  </si>
  <si>
    <t>eine vorausschauende Analyse</t>
  </si>
  <si>
    <t>eine klassenübergreifende Analyse</t>
  </si>
  <si>
    <t>eine Klassenbesten-Analyse</t>
  </si>
  <si>
    <t>Unterproduktion</t>
  </si>
  <si>
    <t>Überproduktion</t>
  </si>
  <si>
    <t>Gleichgewicht der Produktion</t>
  </si>
  <si>
    <t>keine Produktion</t>
  </si>
  <si>
    <t>Warum sind Patient:innen nicht "König Kunde" auf dem Markt der Gesundheitsversorgung?</t>
  </si>
  <si>
    <t>Wegen der Informationssymmetrie</t>
  </si>
  <si>
    <t>Wegen der Finanzsymmetrie</t>
  </si>
  <si>
    <t>Wegen der Finanzasymmetrie</t>
  </si>
  <si>
    <t>Sie schränkt die Zulassung von Anbietern ein.</t>
  </si>
  <si>
    <t>Sie erweitert die Zulassung von Anbietern.</t>
  </si>
  <si>
    <t>Sie erweitert die Zulassung von Verbraucher:innen.</t>
  </si>
  <si>
    <t>Sie erweitert die Auswahl für Verbraucher:innen</t>
  </si>
  <si>
    <t>Wo passt "Governance" in Gerbers (2006) Rahmen zum Vergleich von Gesundheitssystemen?</t>
  </si>
  <si>
    <t>Sie ist Teil der Gesundheitssystemstruktur</t>
  </si>
  <si>
    <t>Sie ist Teil der Inputs ins Gesundheitssystem</t>
  </si>
  <si>
    <t>Sie ist Teil der Outputs des Gesundheitssystems</t>
  </si>
  <si>
    <t>Sie ist Teil der Patient:innenzufriedenheit</t>
  </si>
  <si>
    <t>Zugänglichkeit der Primärversorgung/pädiatrischen Versorgung</t>
  </si>
  <si>
    <t>Erschwinglichkeit von Primärversorgungsdienstleistungen</t>
  </si>
  <si>
    <t>Erschwinglichkeit von Medizinprodukten</t>
  </si>
  <si>
    <t>Zugänglichkeit von Krankenhausdienstleistungen</t>
  </si>
  <si>
    <t>Welcher Effizienzfokus steht im Zentrum des Weltgesundheitsberichts 2000 der WHO?</t>
  </si>
  <si>
    <t>Allokative Effizienz</t>
  </si>
  <si>
    <t>Technische Effizienz</t>
  </si>
  <si>
    <t>Anbietereffizienz</t>
  </si>
  <si>
    <t>Politische Effizienz</t>
  </si>
  <si>
    <t>Weil die von der WHO verwendete DALE-Messgröße von Faktoren außerhalb des Gesundheitssystem beeinflusst wird.</t>
  </si>
  <si>
    <t>Weil der Ansatz der WHO mit seiner Gewichtung und Rangliste fehlerhaft war.</t>
  </si>
  <si>
    <t>Weil die von der WHO verwendete DALE-Messgröße vom wirtschaftlichen Wachstum insgesamt abhängt.</t>
  </si>
  <si>
    <t>Weil die OECD auch den von der WHO verwendeten DALE-Ansatz verwendet hatte.</t>
  </si>
  <si>
    <t>Was ist die zentrale methodische Annahme beim "maximal ereichbaren Gesundheitsniveau" in der Analyse von Evans et al. (2001)?</t>
  </si>
  <si>
    <t>Die Gesundheitsausgaben werden immer maximiert.</t>
  </si>
  <si>
    <t>Die Gesundheitsausgaben der Verbraucher:innen sind gedeckelt.</t>
  </si>
  <si>
    <t xml:space="preserve"> Das erreichbare Gesundheitsniveau ist ein im Vorhinein festgesetzter Indikator.</t>
  </si>
  <si>
    <t>Tippfehler im Original</t>
  </si>
  <si>
    <t>Worum geht es bei der Gerechtigkeit in der Gesundheitsversorgung?</t>
  </si>
  <si>
    <t>um den Zugang zu Gesundheitsdienstleistungen</t>
  </si>
  <si>
    <t>um Wege zu Gesundheitsdienstleistungen</t>
  </si>
  <si>
    <t>um die Rentabilität von Gesundheitsdienstleistungen</t>
  </si>
  <si>
    <t>um die Qualität von Gesundheitsdienstleistungen</t>
  </si>
  <si>
    <t>Welche der folgenden Dimensionen sind die beiden in der Gerechtigkeitsanalyse verwendeten?</t>
  </si>
  <si>
    <t>Vertikale und horizontale Gerechtigkeit</t>
  </si>
  <si>
    <t>unparteiische und parteiische Gerechtigkeit</t>
  </si>
  <si>
    <t>Lineare und nichtlineare Gerechtigkeit</t>
  </si>
  <si>
    <t>ökonomische und politische Gerechtigkeit</t>
  </si>
  <si>
    <t>Auf welchen der folgenden Begriffe konzentriert sich Walzers Philosophie der Gerechtigkeit?</t>
  </si>
  <si>
    <t>Wofür ist die gleiche Behandlung Gleicher ein Beispiel?</t>
  </si>
  <si>
    <t>für horizontale Gerechtigkeit</t>
  </si>
  <si>
    <t>für vertikale Gerechtigkeit</t>
  </si>
  <si>
    <t>für lineare Gerechtigkeit</t>
  </si>
  <si>
    <t>für nichtlineare Gerechtigkeit</t>
  </si>
  <si>
    <t>"ein gutes Leben"</t>
  </si>
  <si>
    <t>"ein gesundes Leben"</t>
  </si>
  <si>
    <t>"ein einsames Leben"</t>
  </si>
  <si>
    <t>"ein gerechtes Leben"</t>
  </si>
  <si>
    <t>Wie lautet der Titel von John Rawls' Werk zur Gerechtigkeit?</t>
  </si>
  <si>
    <r>
      <rPr>
        <i/>
        <sz val="10"/>
        <color theme="1"/>
        <rFont val="Calibri"/>
        <family val="2"/>
        <scheme val="minor"/>
      </rPr>
      <t>A Theory of Justice</t>
    </r>
    <r>
      <rPr>
        <sz val="10"/>
        <color theme="1"/>
        <rFont val="Calibri"/>
        <family val="2"/>
        <scheme val="minor"/>
      </rPr>
      <t xml:space="preserve"> (eine Theorie der Gerechtigkeit)</t>
    </r>
  </si>
  <si>
    <t>Wie lautet der Name einer Richtung der politischen Philosophie, der die Freiheit des Individuums betont und gleichzeitig die Autorität des Staates ablehnt?</t>
  </si>
  <si>
    <t>Libertarismus</t>
  </si>
  <si>
    <t>Lusitarismus</t>
  </si>
  <si>
    <t>Freedomismus</t>
  </si>
  <si>
    <t>Hedonismus</t>
  </si>
  <si>
    <t>Die meisten Gesundheitssysteme verfolgen das Ziel, Zugang zu Gesundheitsversorgung zu ermöglichen aufgrund von Bedürftigkeit und nicht …</t>
  </si>
  <si>
    <t>Zahlungsfähigkeit.</t>
  </si>
  <si>
    <t>Krankheitslast.</t>
  </si>
  <si>
    <t>finanzieller Freiheit.</t>
  </si>
  <si>
    <t>Fähigkeit  zu schützen.</t>
  </si>
  <si>
    <t>Ungleiche Behandlung für ungleiche Bedürfnisse ist der Ausdruck welches der folgenden Prinzipien?</t>
  </si>
  <si>
    <t>Vertikale Gerechtigkeit</t>
  </si>
  <si>
    <t>Horizontale Gerechtigkeit</t>
  </si>
  <si>
    <t>Lineare Gerechtigkeit</t>
  </si>
  <si>
    <t>Nichtlineare Gerechtigkeit</t>
  </si>
  <si>
    <t>Wofür steht das "I" in der Abkürzung BIA?</t>
  </si>
  <si>
    <t>Einkommensgruppen</t>
  </si>
  <si>
    <t>Haushaltsgrößen</t>
  </si>
  <si>
    <t>Krankheitsgruppen</t>
  </si>
  <si>
    <t>Altersgruppen</t>
  </si>
  <si>
    <t>Wofür steht die Abkürzung OOP?</t>
  </si>
  <si>
    <t>Welche Information wird für eine BIA nicht benötigt?</t>
  </si>
  <si>
    <t>Gesundheitszustand</t>
  </si>
  <si>
    <t>Nutzung von Dienstleistungen</t>
  </si>
  <si>
    <t>Gesundheitskosten</t>
  </si>
  <si>
    <t>Sozioökonomischer Status</t>
  </si>
  <si>
    <t>In welche Kategorie fallen aus Steuermitteln finanzierte Einnahmen für das Gesundheitswesen?</t>
  </si>
  <si>
    <t>obligatorische Einnahmen</t>
  </si>
  <si>
    <t>freiwillige Beiträge</t>
  </si>
  <si>
    <t>unfreiwillige Beiträge</t>
  </si>
  <si>
    <t>Fiskalische Einnahmen</t>
  </si>
  <si>
    <t>Was verbirgt sich hinter "ausländischen Finanzierungsquellen" in manchen Gesundheitssystemen?</t>
  </si>
  <si>
    <t>Entwicklungshilfe</t>
  </si>
  <si>
    <t>Einkommen aus Dividenden</t>
  </si>
  <si>
    <t>Einkommen aus Derivaten</t>
  </si>
  <si>
    <t>Einkommen im Ausland lebender Staatsbürger</t>
  </si>
  <si>
    <t>Was ist in der politischen Philosophie ein wichtiges Gerechtigkeitskriterium hinsichtlich der Gesundheitsversorgung?</t>
  </si>
  <si>
    <t>Bedürftigkeit</t>
  </si>
  <si>
    <t>Wohlstand</t>
  </si>
  <si>
    <t xml:space="preserve">Alter  </t>
  </si>
  <si>
    <t>Warum wird John Rawls' Betrachtungsweise der Gerechtigkeit als   "ex-ante"-Ansatz bezeichnet?</t>
  </si>
  <si>
    <t>Weil den Gerechtigkeitsprinzipien zugestimmt wird, bevor die Individuen ihren Platz in der Gesellschaft kennen</t>
  </si>
  <si>
    <t>Weil den Gerechtigkeitsprinzipien zugestimmt wird, ohne dass die Bedeutung von "ex-ante" bekannt ist.</t>
  </si>
  <si>
    <t>Weil den Gerechtigkeitsprinzipien zugestimmt wird, ohne das  "ante"-Prinzip auszuschließen.</t>
  </si>
  <si>
    <t>Weil den Gerechtigkeitsprinzipien zugestimmt wird, einschließlich der ex-ante-Zahlungen für die Gesundheitsversorgung.</t>
  </si>
  <si>
    <t>Was ist das Gesundheitsgerechtigkeitsziel des Libertarismus?</t>
  </si>
  <si>
    <t>Es gibt kein Gerechtigkeitsziel für die Gesundheit.</t>
  </si>
  <si>
    <t>Die Gesundheit der Reichsten zu maximieren.</t>
  </si>
  <si>
    <t>Gesundheitsausgaben für Einzelne zu minimieren.</t>
  </si>
  <si>
    <t>Ein gänzlich privates Krankenversicherungssystem zu etablieren.</t>
  </si>
  <si>
    <t>Im Mangel an Forschung auf diesem Gebiet</t>
  </si>
  <si>
    <t>im Mangel an Sterblichkeitsdaten</t>
  </si>
  <si>
    <t>im Mangel an Einrichtungen zur Gesundheitsversorgung</t>
  </si>
  <si>
    <t>im Mangel an Unterstützung von Gesundheitsdienstleistern</t>
  </si>
  <si>
    <t>Welche Art der Analyse ist für die Untersuchung der Verteilung der öffentlichen Ausgaben auf die sozioökonomischen Gruppen am geeignetsten?</t>
  </si>
  <si>
    <r>
      <t>die</t>
    </r>
    <r>
      <rPr>
        <i/>
        <sz val="10"/>
        <color theme="1"/>
        <rFont val="Calibri"/>
        <family val="2"/>
        <scheme val="minor"/>
      </rPr>
      <t xml:space="preserve"> Benefit incidence analysis (Nutzen-Inzidenzanalyse)</t>
    </r>
  </si>
  <si>
    <r>
      <t xml:space="preserve">die </t>
    </r>
    <r>
      <rPr>
        <i/>
        <sz val="10"/>
        <color theme="1"/>
        <rFont val="Calibri"/>
        <family val="2"/>
        <scheme val="minor"/>
      </rPr>
      <t>Budget impact analysis</t>
    </r>
  </si>
  <si>
    <t>die SEIA-Analyse</t>
  </si>
  <si>
    <t>die Kosten-Nutzen-Analyse</t>
  </si>
  <si>
    <t>Ein progressives Gesundheitsfinanzierungssystem ist eines, bei dem…</t>
  </si>
  <si>
    <t>die Ausgaben der Menschen für Gesundheit mit ihrem Einkommen steigen.</t>
  </si>
  <si>
    <t>die Ausgaben der Menschen für Gesundheit mit zunehmendem Einkommen abnehmen.</t>
  </si>
  <si>
    <t>die Ausgaben der Menschen für Gesundheit ihre progressiven Ansichten reflektieren.</t>
  </si>
  <si>
    <t>der ärmste Teil der Bevölkerung für die Gesundheitsversorgung nichts zahlt.</t>
  </si>
  <si>
    <t xml:space="preserve">Weil sie wie eine Steuer vom Lohn/Gehalt abgezogen werden. </t>
  </si>
  <si>
    <t>Weil sie von dem "Lohn-Teil" des Einkommens abgezogen werden.</t>
  </si>
  <si>
    <t>Weil sie sich auf Lohnempfänger beschränken.</t>
  </si>
  <si>
    <t>Weil sie zuerst von dem Steuerreformer Lord Payroll eingeführt wurden.</t>
  </si>
  <si>
    <r>
      <t>Warum werden Beiträge zur gesetzlichen Krankenversicherung im englischen Sprachraum als "</t>
    </r>
    <r>
      <rPr>
        <i/>
        <sz val="10"/>
        <color theme="1"/>
        <rFont val="Calibri"/>
        <family val="2"/>
        <scheme val="minor"/>
      </rPr>
      <t>payroll tax</t>
    </r>
    <r>
      <rPr>
        <sz val="10"/>
        <color theme="1"/>
        <rFont val="Calibri"/>
        <family val="2"/>
        <scheme val="minor"/>
      </rPr>
      <t>" bezeichnet ?</t>
    </r>
  </si>
  <si>
    <t>Welcher Unterschied besteht in McIntyres (2016) Klassifikation zwischen dem Konzept von gesetzlichen Krankenversicherungsbeiträgen und dem ergänzender Versicherungsbeiträge?</t>
  </si>
  <si>
    <t>Pflichtversicherung vs freiwillige Versicherung</t>
  </si>
  <si>
    <t>Private vs staatliche Versicherung</t>
  </si>
  <si>
    <t>zentralisiert vs dezentralisiert</t>
  </si>
  <si>
    <t>Bundesebene vs Regionalebene</t>
  </si>
  <si>
    <t>Welche Herausforderung stellt die Mehrwertsteuer als Finanzierungsquelle für die Gesundheitsversorgung dar?</t>
  </si>
  <si>
    <t>Sie trifft wohlhabende Haushalte  unverhältnismäßig stark.</t>
  </si>
  <si>
    <t>Sie generiert nur Einkünfte von Haushalten, die Mehrwertsteuer zahlen .</t>
  </si>
  <si>
    <t>Sie trifft kranke Menschen  unverhältnismäßig stark.</t>
  </si>
  <si>
    <t>die Perspektive der Gesellschaft und der Wissenschaft</t>
  </si>
  <si>
    <t xml:space="preserve">Welche Perspektive vertritt die Gerechtigkeitsanalyse hinsichtlich der Definition von "Bedürftigkeit"? </t>
  </si>
  <si>
    <t>in der Politik</t>
  </si>
  <si>
    <t>in der Ökonomie</t>
  </si>
  <si>
    <t>in der Wissenschaft</t>
  </si>
  <si>
    <t>in den Medien</t>
  </si>
  <si>
    <t>Sie trifft ärmere Haushalte unverhältnismäßig stark.</t>
  </si>
  <si>
    <t>Sie sind mit dem Einkommen, aber unter gleicher Besteuerung, verbunden.</t>
  </si>
  <si>
    <t>Sie sind mit Leistung verbunden, aber unter gleicher Rechtsprechung.</t>
  </si>
  <si>
    <t>Der Austausch von Gütern ist im Sinne des Libertarismus fair, solange…</t>
  </si>
  <si>
    <t>die Güter rechtmäßig erworben wurden.</t>
  </si>
  <si>
    <t>die Güter unter fairen Bedingungen hergestellt wurden.</t>
  </si>
  <si>
    <t>die Güter versteuert wurden.</t>
  </si>
  <si>
    <t>die Güter Gemeineigentum waren.</t>
  </si>
  <si>
    <t>Wie sieht man im libertären Denken das Anstreben gleicher Gesundheitsergebnisse für Individuen?</t>
  </si>
  <si>
    <t>Es wird abgelehnt.</t>
  </si>
  <si>
    <t>Es wird gefördert.</t>
  </si>
  <si>
    <t>Es ist ein kollektives Ziel.</t>
  </si>
  <si>
    <t>Es wird nicht finanziell unterstützt.</t>
  </si>
  <si>
    <t xml:space="preserve">Was ist nach  McIntyre and Ataguba (2010) an den meisten Nutzen-Inzidenz-Analysen problematisch? </t>
  </si>
  <si>
    <t>Sie bewerten nicht, ob das Nutzungsniveau für die jeweiligen sozioökonomischen Gruppen angemesen ist.</t>
  </si>
  <si>
    <t>Sie bewerten nicht die Auswirkung von Zuzahlungen auf das Nutzungsniveau.</t>
  </si>
  <si>
    <t>Sie verrechnen das Nutzungsniveau nicht  mit dem Gesundheitskompetenzfaktor der WHO.</t>
  </si>
  <si>
    <t>Welche Analyseeinheit verwenden Cookson et al. (2018) in ihrer Untersuchung von ACS im NHS im Gegensatz zu anderen BIA-Ansätzen?</t>
  </si>
  <si>
    <t>Regionale Deprivation</t>
  </si>
  <si>
    <t>Haushaltsdeprivation</t>
  </si>
  <si>
    <t>Individuelle Deprivation</t>
  </si>
  <si>
    <t>Deprivation von Familien</t>
  </si>
  <si>
    <t>Was kennzeichnet OOPs als Finanzquelle für die Gesundheitsversorgung?</t>
  </si>
  <si>
    <t>Sie sind regressiv.</t>
  </si>
  <si>
    <t>Sie sind progressiv.</t>
  </si>
  <si>
    <t>Sie sind linear.</t>
  </si>
  <si>
    <t xml:space="preserve">Sie sind verteilungsbezogen.   </t>
  </si>
  <si>
    <t xml:space="preserve">Wovon spricht die WHO, wenn die Gesundheitsausgaben eines Haushalts diesen unter die Armutsgrenze treiben? </t>
  </si>
  <si>
    <t>von zu Armut führenden Gesundheitsausgaben</t>
  </si>
  <si>
    <t>von pauperisierendne Gesundheitsausgaben</t>
  </si>
  <si>
    <t>von katastrophalen Gesundheitsausgaben</t>
  </si>
  <si>
    <t>von ungerechten Gesundheitsausgaben</t>
  </si>
  <si>
    <t>Welches Gesundheitssystem im modernen Sinne ist das älteste der Welt?</t>
  </si>
  <si>
    <t>das deutsche</t>
  </si>
  <si>
    <t>das chinesische</t>
  </si>
  <si>
    <t>das französische</t>
  </si>
  <si>
    <t>das englische</t>
  </si>
  <si>
    <t>Wie sieht das deutsche Versicherungsmodell im Hinblick auf die Beiträge von Arbeitgeber und Arbeitnehmer aus?</t>
  </si>
  <si>
    <t>Es sind gemeinsame Beiträge.</t>
  </si>
  <si>
    <t>Es sind Differentialbeiträge.</t>
  </si>
  <si>
    <t>Es sind gemischte Beiträge.</t>
  </si>
  <si>
    <t>Es gibt nur Arbeitnehmerbeiträge.</t>
  </si>
  <si>
    <t>Was ist das Hauptmerkmal des UK-Gesundheitssystems hinsichtlich seiner Finanzierungsquelle?</t>
  </si>
  <si>
    <t>Es ist weitgehend steuerfinanziert.</t>
  </si>
  <si>
    <t>Es wird weitgehend durch Beiträge finanziert.</t>
  </si>
  <si>
    <t>Es wird weitgehend privat finanziert.</t>
  </si>
  <si>
    <t>Es wird weitgehend von Firmen finanziert.</t>
  </si>
  <si>
    <t>Wieviele Gesundheitssysteme gibt es im Vereinigten Königreich?</t>
  </si>
  <si>
    <t>vier</t>
  </si>
  <si>
    <t>drei</t>
  </si>
  <si>
    <t>zwei</t>
  </si>
  <si>
    <t>eins</t>
  </si>
  <si>
    <t>Wie werden Krankenversicherungsverträge in den USA genannt?</t>
  </si>
  <si>
    <t>Welche der folgenden Organisationen/Strukturen gehören zu den Pfeilern des öffentlichen US-Gesundheitssystems?</t>
  </si>
  <si>
    <t>Für welche der nachstehend genannten Gruppen ist Medicaid ein öffentlich gefördertes Krankenversicherungsprogramm in den USA?</t>
  </si>
  <si>
    <t>für arme Haushalte</t>
  </si>
  <si>
    <t>für wohlhabende Haushalte</t>
  </si>
  <si>
    <t>für Familien</t>
  </si>
  <si>
    <t>für Beschäftigte im öffentlichen Dienst</t>
  </si>
  <si>
    <t xml:space="preserve">Welcher Politiker war der Begründer des deutschen Gesundheitssystems? </t>
  </si>
  <si>
    <t>Wie heißt das höchste Beschlussgremium im deutschen Gesundheitssystem?</t>
  </si>
  <si>
    <t>der Gemeinsame Bundesausschuss</t>
  </si>
  <si>
    <t>Ministerium für Gesundheit</t>
  </si>
  <si>
    <t>SHI-Büro</t>
  </si>
  <si>
    <t>Versicherungsgeneralinspektor</t>
  </si>
  <si>
    <t xml:space="preserve">Die Sektoren im deutschen Gesundheitssystems sind organisatorisch... </t>
  </si>
  <si>
    <t>getrennt.</t>
  </si>
  <si>
    <t>multimodal aufgestellt.</t>
  </si>
  <si>
    <t>expandiert.</t>
  </si>
  <si>
    <t>Wer war bis Mitte 2022 im englischen NHS weitgehend für die Auftragsvergabe in der Gesundheitsversorgung zuständig?</t>
  </si>
  <si>
    <t>Hier habe ich in der Fragestellung die neuesten Entwicklungen berücksichtigt. Eventuell sollte eine Frage nach den ICS neu formuliert werden.</t>
  </si>
  <si>
    <r>
      <t xml:space="preserve">das </t>
    </r>
    <r>
      <rPr>
        <i/>
        <sz val="10"/>
        <color theme="1"/>
        <rFont val="Calibri"/>
        <family val="2"/>
        <scheme val="minor"/>
      </rPr>
      <t>Ministry of Health</t>
    </r>
  </si>
  <si>
    <t>Wie heißt die englische Organisation, die für wissenschaftliche Evidenz bei Innovationen in der Gesundheitsversorgung zuständig ist?</t>
  </si>
  <si>
    <t>Wofür steht die Abkürzung PPO im US-Gesundheitssystem?</t>
  </si>
  <si>
    <t>Wofür steht die Abkürzung ACA im US-Gesundheitssystem?</t>
  </si>
  <si>
    <t>Wie lässt sich das die Selbstverwaltung im deutschen Gesundheitssystem am besten beschreiben?</t>
  </si>
  <si>
    <r>
      <rPr>
        <i/>
        <sz val="10"/>
        <color theme="1"/>
        <rFont val="Calibri"/>
        <family val="2"/>
        <scheme val="minor"/>
      </rPr>
      <t>National Institute for Health and Care Excellence</t>
    </r>
    <r>
      <rPr>
        <sz val="10"/>
        <color theme="1"/>
        <rFont val="Calibri"/>
        <family val="2"/>
        <scheme val="minor"/>
      </rPr>
      <t xml:space="preserve"> (Nationales Institut für Exzellenz in der Gesundheit und Pflege)</t>
    </r>
  </si>
  <si>
    <t>als korporatistische Selbstverwaltung</t>
  </si>
  <si>
    <t>als kapitalistische Gesundheitsverwaltung</t>
  </si>
  <si>
    <t>als Bundesnichtregierung</t>
  </si>
  <si>
    <t>als Sozialversicherungsselbstverwaltung</t>
  </si>
  <si>
    <t>Wer ist im deutschen Gesundheitssystem für die Umverteilung der Versicherungsbeiträge zuständig?</t>
  </si>
  <si>
    <t>der Gesundheitsfonds</t>
  </si>
  <si>
    <t>das Ministerium für Gesundheit</t>
  </si>
  <si>
    <t>die Versicherungsgesellschaften</t>
  </si>
  <si>
    <t>das Statistische Bundesamt</t>
  </si>
  <si>
    <t>Welches Instrument definiert die Maßnahmen des Gemeinsamen Bundesausschusses (G-BA)?</t>
  </si>
  <si>
    <t>Arbeitsgruppen</t>
  </si>
  <si>
    <t>Erklärungen</t>
  </si>
  <si>
    <t>Erlasse</t>
  </si>
  <si>
    <t>Was ist ein wichtiges Kennzeichen der Organisation der Gesundheitsversorgung des NHS?</t>
  </si>
  <si>
    <t>Fachärzt:innen arbeiten freiberuflich.</t>
  </si>
  <si>
    <t>kommerziell betriebene Krankenhäuser</t>
  </si>
  <si>
    <t>Private Gesundheitszentren</t>
  </si>
  <si>
    <r>
      <t xml:space="preserve">Mit welchem Gesetz wurden die </t>
    </r>
    <r>
      <rPr>
        <i/>
        <sz val="10"/>
        <color theme="1"/>
        <rFont val="Calibri"/>
        <family val="2"/>
        <scheme val="minor"/>
      </rPr>
      <t>Clinical Commissioning Groups</t>
    </r>
    <r>
      <rPr>
        <sz val="10"/>
        <color theme="1"/>
        <rFont val="Calibri"/>
        <family val="2"/>
        <scheme val="minor"/>
      </rPr>
      <t xml:space="preserve"> im englischen NHS eingeführt?</t>
    </r>
  </si>
  <si>
    <r>
      <t xml:space="preserve">Diese Frage sollte unbedingt durch eine Frage nach dem </t>
    </r>
    <r>
      <rPr>
        <i/>
        <sz val="10"/>
        <color theme="1"/>
        <rFont val="Calibri"/>
        <family val="2"/>
        <scheme val="minor"/>
      </rPr>
      <t>Health and Care Act</t>
    </r>
    <r>
      <rPr>
        <sz val="10"/>
        <color theme="1"/>
        <rFont val="Calibri"/>
        <family val="2"/>
        <scheme val="minor"/>
      </rPr>
      <t xml:space="preserve"> (2022) ersetzt werden.</t>
    </r>
  </si>
  <si>
    <r>
      <t xml:space="preserve">mit dem </t>
    </r>
    <r>
      <rPr>
        <i/>
        <sz val="10"/>
        <color theme="1"/>
        <rFont val="Calibri"/>
        <family val="2"/>
        <scheme val="minor"/>
      </rPr>
      <t>Health and Social Care Act.</t>
    </r>
  </si>
  <si>
    <r>
      <t xml:space="preserve">mit dem </t>
    </r>
    <r>
      <rPr>
        <i/>
        <sz val="10"/>
        <color theme="1"/>
        <rFont val="Calibri"/>
        <family val="2"/>
        <scheme val="minor"/>
      </rPr>
      <t>CCG introduction act</t>
    </r>
  </si>
  <si>
    <r>
      <t xml:space="preserve">mit dem </t>
    </r>
    <r>
      <rPr>
        <i/>
        <sz val="10"/>
        <color theme="1"/>
        <rFont val="Calibri"/>
        <family val="2"/>
        <scheme val="minor"/>
      </rPr>
      <t>social and CCG act</t>
    </r>
  </si>
  <si>
    <r>
      <t xml:space="preserve">mit dem </t>
    </r>
    <r>
      <rPr>
        <i/>
        <sz val="10"/>
        <color theme="1"/>
        <rFont val="Calibri"/>
        <family val="2"/>
        <scheme val="minor"/>
      </rPr>
      <t>healthcare commissioning act</t>
    </r>
  </si>
  <si>
    <t>Für welche Art von Gesundheitssystem ist die Aufteilung in Kostenträger und Dienstleister eine Herausforderung?</t>
  </si>
  <si>
    <t>für öffentliche, steuerfinanzierte Systeme</t>
  </si>
  <si>
    <t>für gesetzliche Krankenversicherungssysteme</t>
  </si>
  <si>
    <t>für Bismarck'sche Systeme</t>
  </si>
  <si>
    <t>für private Krankenversicherungen</t>
  </si>
  <si>
    <t xml:space="preserve">Wie hoch ist in etwa der Anteil des privaten Versicherungsschutzes im deutschen Gesundheitssystem? </t>
  </si>
  <si>
    <t>zehn Prozent</t>
  </si>
  <si>
    <t>fünf Prozent</t>
  </si>
  <si>
    <t>Was will das öffentliche südafrikanische Gesundheitssystem vor allem erreichen?</t>
  </si>
  <si>
    <t>kostenlose Primärversorgung</t>
  </si>
  <si>
    <t>kostenlose unangemeldete Sprechstunden</t>
  </si>
  <si>
    <t>kostenlose fachärztliche Dienste</t>
  </si>
  <si>
    <t>kostenlose Krankenhausversorgung</t>
  </si>
  <si>
    <t>Welches der folgenden Kennzeichen ist charakteristisch für die Finanzierung des indonesischen Gesundheitssystems?</t>
  </si>
  <si>
    <t>ein hoher Anteil von OOP-Zahlungen</t>
  </si>
  <si>
    <t>ein geringer Anteil von OOP-Zahlungen</t>
  </si>
  <si>
    <t>keine OOP-Zahlungen</t>
  </si>
  <si>
    <t>geriner Anteil von PPO-Zahlungen</t>
  </si>
  <si>
    <t>Wie wird die Höhe der deutschen Krankenversicherungsbeiträge berechnet?</t>
  </si>
  <si>
    <t>Schätzung der aggregierten Einnahmen und Ausgaben durch Experten</t>
  </si>
  <si>
    <t>Schätzung der regionalen Einnahmen und Ausgaben durch Experten</t>
  </si>
  <si>
    <t>Schätzung der aggregierten Zahlungswilligkeit durch Experten</t>
  </si>
  <si>
    <t>Schätzung des aggregierten Bundeseinkommens aus Steuern durch Experten</t>
  </si>
  <si>
    <t>Welche der folgenden Kategorien ist die neueste Säule des deutschen Gesundheitssystems?</t>
  </si>
  <si>
    <t>die Langzeitpflegeversicherung</t>
  </si>
  <si>
    <t>die Unfallversicherung</t>
  </si>
  <si>
    <t>die Invaliditätsversicherung</t>
  </si>
  <si>
    <t>die Arbeitslosenversicherung</t>
  </si>
  <si>
    <t xml:space="preserve">Auf welche Weise trägt der englische NHS auf regionaler Ebene hauptsächlich zur Finanzierung bei? </t>
  </si>
  <si>
    <t>durch Kopfpauschalen</t>
  </si>
  <si>
    <t>durch Einzelleistungsvergütungen</t>
  </si>
  <si>
    <t>durch SHN-Zahlungen</t>
  </si>
  <si>
    <t>durch globale Budgets</t>
  </si>
  <si>
    <t>Welchen auffälligen Unterschied in der Gesundheitsinfrastruktur gibt es zwischen dem englischen NHS und der WHO-Euroregion?</t>
  </si>
  <si>
    <t>die hohe Zahl der Akutbetten in Krankenhäusern</t>
  </si>
  <si>
    <t>die geringe Zahl der Akutbetten in Krankenhäusern</t>
  </si>
  <si>
    <t>die geringe Zahl der Fachärzt:innen</t>
  </si>
  <si>
    <t>die geringe Zahl der Allgemeinärzt:innen</t>
  </si>
  <si>
    <t>Worin liegt der Hauptunterschied zwischen dem NHS England und den anderen Landesteilen hinsichtlich des Budgets?</t>
  </si>
  <si>
    <t>Die anderen Landesteile erhalten einen Pauschalbetrag.</t>
  </si>
  <si>
    <t>Der NHS England hat kein spezifisches Gesundheitsbudget.</t>
  </si>
  <si>
    <t>Der NHS England bestimmt das Budget der anderen Landesteile.</t>
  </si>
  <si>
    <t>Die Abkürzung für die Aufsichtsbehörde über die US-Medicare und Medicaid-Programme lautet…</t>
  </si>
  <si>
    <t>Welchen Teil der öffentlichen Krankenversicherung deckt Medicare Teil D ab?</t>
  </si>
  <si>
    <t>rezeptpflichtige Arzneimittel</t>
  </si>
  <si>
    <t>Langzeitpflege</t>
  </si>
  <si>
    <t>zahnärztliche Versorgung</t>
  </si>
  <si>
    <t>Was ist das Besondere an auf dem ACA-Marktplatz angebotenen Versicherungen hinsichtlich des Gesundheitsrisikos?</t>
  </si>
  <si>
    <t xml:space="preserve">Die Versicherer dürfen Kund:innen nicht aufgrund von Vorerkrankungen die Versicherung verweigern. </t>
  </si>
  <si>
    <t>Die Versicherer können nicht für Vorerkrankungen zahlen.</t>
  </si>
  <si>
    <t>die Versicherer müssen eine Prämie für Vorerkrankungen zahlen.</t>
  </si>
  <si>
    <t>Die Versicherer müssen ein Strafgeld für Vorerkrankungen zahlen.</t>
  </si>
  <si>
    <t>Auf welcher Ebene werden im indonesischen öffentlichen Gesundheitssystem die Preise für Dienstleistungen festgesetzt?</t>
  </si>
  <si>
    <t>auf zentraler Ebene</t>
  </si>
  <si>
    <t>auf regionaler Ebene</t>
  </si>
  <si>
    <t>auf Bezirksebene</t>
  </si>
  <si>
    <t>auf städtischer Ebene</t>
  </si>
  <si>
    <t>Worin besteht im Wesentlichen die Türhüterfunktion der Allgemeinärzt:innen?</t>
  </si>
  <si>
    <t>Allgemeinärzt:innen fungieren als Türhüter.</t>
  </si>
  <si>
    <t>Welche Blickrichtung hat eine Analyse der technischen Effizienz?</t>
  </si>
  <si>
    <r>
      <t xml:space="preserve">für </t>
    </r>
    <r>
      <rPr>
        <i/>
        <sz val="10"/>
        <color theme="1"/>
        <rFont val="Calibri"/>
        <family val="2"/>
        <scheme val="minor"/>
      </rPr>
      <t>sub-pari</t>
    </r>
    <r>
      <rPr>
        <sz val="10"/>
        <color theme="1"/>
        <rFont val="Calibri"/>
        <family val="2"/>
        <scheme val="minor"/>
      </rPr>
      <t>-Vergleiche</t>
    </r>
  </si>
  <si>
    <t>Welches Gremium ist in der Regel für die Entwicklung und Durchsetzung der Anforderungen für die medizinische Fortbildung zuständig?</t>
  </si>
  <si>
    <t xml:space="preserve">Sind die Verschreibungskompetenzen in den verschiedenen Gesundheitssystemen vergleichbar? </t>
  </si>
  <si>
    <t>Warum wurden in Deutschland (und andernen Ländern) neben der DRG-Vergütungsreform Qualitätsberichte eingeführt?</t>
  </si>
  <si>
    <t>Ergänzen Sie das fehlende Adjektiv in der WHO-Definition von Gesundheit als „Zustand des vollständigen körperlichen, geistigen und ... Wohlergehens</t>
  </si>
  <si>
    <t>Warum ist "Gesundheitskompetenz" ein wichtiges Anliegen von Gesundheitssystemen?</t>
  </si>
  <si>
    <t>Wohin passt "freiwilliges Ausscheiden" in der Matrix der Zugangs- und Absicherungsindikatoren"?</t>
  </si>
  <si>
    <t>Was gehört für Roemer neben ausgebildetem Personal, Gütern und Einrichtungen zur Schaffung von Ressourcen in einem Gesundheitssystem?</t>
  </si>
  <si>
    <t xml:space="preserve">Welcher der folgenden nichtmedizinischen Vorgänge in der Gesundheitsversorgung ist Teil der WHO-Erklärung zur Primärversorgung? </t>
  </si>
  <si>
    <t>Wie lassen sich Wartezeiten auch begreifen?</t>
  </si>
  <si>
    <t>Worin liegen wichtige Wurzeln der Krankenhäuer in Westeuropa?</t>
  </si>
  <si>
    <t>Worauf beruht die Krankenhausvergütung in den meisten Gesundheitssystemen?</t>
  </si>
  <si>
    <t>Warum sind Regeln zur Dauer des Krankenhausaufenthalts wichtig bei der Planung eines Krankenhausvergütungssystems?</t>
  </si>
  <si>
    <t>Um die Auswirkung des DRG-Vergütungsmodell auf die Qualität zu überwachen</t>
  </si>
  <si>
    <t>Worum geht es beim Angebot von Medikamenten auf der "nationalen Ebene"?</t>
  </si>
  <si>
    <t>Wie bezeichnet man Pflegekräfte, die in vielen Gesundheitssystemen Medizinprodukte verschreiben?</t>
  </si>
  <si>
    <t>Welche der folgenden Aussagen zur Rolle der Pharmafirmen bei der Gestaltung der Preise nach der Marktzulassung trifft zu?</t>
  </si>
  <si>
    <t xml:space="preserve">Welchen wichtigen Kostenkontrollmechanismus gibt es auf Patient:innenebene? </t>
  </si>
  <si>
    <t>Eine Verständigung über für die verordnende Person wichtige Nutzen</t>
  </si>
  <si>
    <t xml:space="preserve">Eine Vielzahl medizinischer und nichtmedizinischer Fachkräfte sowie von Hilfskräften </t>
  </si>
  <si>
    <t>Ein überwiegender Anteil von Fachärzt:innen</t>
  </si>
  <si>
    <t>Multiple-Choice-Fragen mit fallbezogenen Examina.</t>
  </si>
  <si>
    <t>Multiple-Choice-Fragen mit persönlichen Aufsätzen.</t>
  </si>
  <si>
    <t>Multiple-Choice-Fragen mit Interviews zur Motivation.</t>
  </si>
  <si>
    <t>Multiple-Choice-Fragen mit Laborexperimenten.</t>
  </si>
  <si>
    <t>Es gibt eine EU-weite Barriere gegen Absolventen medizinischer Studiengänge außerhalb der EU.</t>
  </si>
  <si>
    <t>Regionale Behörden</t>
  </si>
  <si>
    <r>
      <t>Welcher der folgenden Faktoren senkt im OECD-Rahmen  (</t>
    </r>
    <r>
      <rPr>
        <i/>
        <sz val="10"/>
        <color theme="1"/>
        <rFont val="Calibri"/>
        <family val="2"/>
        <scheme val="minor"/>
      </rPr>
      <t>ceteris paribus</t>
    </r>
    <r>
      <rPr>
        <sz val="10"/>
        <color theme="1"/>
        <rFont val="Calibri"/>
        <family val="2"/>
        <scheme val="minor"/>
      </rPr>
      <t>) das Angebot an Ärzt:innen?</t>
    </r>
  </si>
  <si>
    <t>Metropolregionen</t>
  </si>
  <si>
    <t>Wie lautet die Bezeichnung  der Registrierungsstelle für Ärzt.innen in den meistne Ländern?</t>
  </si>
  <si>
    <t>dezentralisiert als unabhängige Berufsorganisation</t>
  </si>
  <si>
    <t>Welche der folgenden Organisationen erstellt Statistiken zur Nutzung der Gesundheitsversorgung?</t>
  </si>
  <si>
    <t>Für wen ist die Annahme der vollkommenen Information auf wettbewerbsbestimmten Märkten unzutreffend?</t>
  </si>
  <si>
    <t>Warum können Märkte nur funktionieren, wenn eine Zugangsbarriere fehlt?</t>
  </si>
  <si>
    <t>Weil dies den Wettbewerb fördert.</t>
  </si>
  <si>
    <t>Welche Erwartung bezüglich der Herstellung von "positiven Externalitäten" gibt es im Modell des vollkommenen Wettbewerbs?</t>
  </si>
  <si>
    <t>Wie beeinflusst Krankenhausplanung das theoretische Modell des perfekten Wettbewerbs?</t>
  </si>
  <si>
    <t xml:space="preserve">Der OECD-Indikator "Prozentsatz der in einem Jahr geimpften Kinder" lässt sich zum Messen folgender Dinge verwenden: </t>
  </si>
  <si>
    <t>Warum wurde die "durch Gesundheitsversorgung beeeinflussbare Sterblichkeit" als alternative Messgröße zum Weltgesundheitsbericht 2000-Ansatz vorgeschlagen?</t>
  </si>
  <si>
    <t>Die Gesundheit lässt sich auch messen, wenn kein Gesundheitssystem vorhanden ist</t>
  </si>
  <si>
    <t>Gerechtigkeitsindikatoren konzentrieren sich in der Regel auf Unterschiede in der Nutzung zwischen welchen Kategorien?</t>
  </si>
  <si>
    <t>Worin liegt die Herausforderung beim Gebrauch der "durch Gesundheitssysteme beeinflussbaren Sterblichkeit" in der Gerechtigkeitsanalyse?</t>
  </si>
  <si>
    <t>In welchem Bereich werden nach Walzer (1983) die Entscheidungen zur Gesundheitsversorgung getroffen?</t>
  </si>
  <si>
    <t>Welche weitere Bedingung, außer dass sie den Armen zugute kommen müssen, knüpft Rawls (1982) an Ungerechtigkeiten, damit sie hinnehmbar werden?</t>
  </si>
  <si>
    <t>Sie sind mit Verdiensten, aber unter Chancengleichheit verbunden.</t>
  </si>
  <si>
    <t>die Perspektive der Ärzt:innrn unf Patient:innen</t>
  </si>
  <si>
    <t>die soziale und ökonomische Perspektive</t>
  </si>
  <si>
    <t>die generationenübergreifende Perspektive</t>
  </si>
  <si>
    <t>Sie sind an Positionen gebunden, die allen im Rahmen der Chancengleichheit offen stehen.</t>
  </si>
  <si>
    <t>Sie schlüsseln die Nutzungsniveaus nicht nach sozioökonomischen Gruppen auf.</t>
  </si>
  <si>
    <t>integriert.</t>
  </si>
  <si>
    <t>Den anderen Landesteilen wird ein spezifisches Gesundheitsbudget zugewiesen.</t>
  </si>
  <si>
    <r>
      <t xml:space="preserve">Persönliche </t>
    </r>
    <r>
      <rPr>
        <i/>
        <sz val="10"/>
        <color theme="1"/>
        <rFont val="Calibri"/>
        <family val="2"/>
        <scheme val="minor"/>
      </rPr>
      <t>Deductibles</t>
    </r>
  </si>
  <si>
    <t>Was ist die gemeinhin verwendete Bezeichung für ein Dokument, das die Fähigkeit von Ärzt:innen zu praktizieren bestätigt?</t>
  </si>
  <si>
    <t>Was ist das Besondere am deutschen Ansatz zur medizinischen Praxis, nachdem die Approbation erteilt wurde?</t>
  </si>
  <si>
    <t>um das Versagen von Allgemeinärzt:innen zu korrigieren</t>
  </si>
  <si>
    <t>Um "unglückliche" Patient:innen zu vermeiden</t>
  </si>
  <si>
    <r>
      <t>Um die</t>
    </r>
    <r>
      <rPr>
        <i/>
        <sz val="10"/>
        <color theme="1"/>
        <rFont val="Calibri"/>
        <family val="2"/>
        <scheme val="minor"/>
      </rPr>
      <t xml:space="preserve"> Compliance</t>
    </r>
    <r>
      <rPr>
        <sz val="10"/>
        <color theme="1"/>
        <rFont val="Calibri"/>
        <family val="2"/>
        <scheme val="minor"/>
      </rPr>
      <t xml:space="preserve"> zu fördern</t>
    </r>
  </si>
  <si>
    <t>Um vor Überweisungen abzuschrecken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</si>
</sst>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b/>
      <sz val="10"/>
      <color rgb="FFFF0000"/>
      <name val="Calibri"/>
      <family val="2"/>
      <scheme val="minor"/>
    </font>
    <font>
      <sz val="10"/>
      <color rgb="FF0070C0"/>
      <name val="Calibri"/>
      <family val="2"/>
      <scheme val="minor"/>
    </font>
    <font>
      <sz val="8"/>
      <name val="Calibri"/>
      <family val="2"/>
      <scheme val="minor"/>
    </font>
    <font>
      <sz val="10"/>
      <name val="Calibri"/>
      <family val="2"/>
      <scheme val="minor"/>
    </font>
    <font>
      <sz val="11"/>
      <name val="Calibri"/>
      <family val="2"/>
      <scheme val="minor"/>
    </font>
    <font>
      <sz val="11"/>
      <color rgb="FF9C0006"/>
      <name val="Calibri"/>
      <family val="2"/>
      <scheme val="minor"/>
    </font>
    <font>
      <i/>
      <sz val="10"/>
      <color theme="1"/>
      <name val="Calibri"/>
      <family val="2"/>
      <scheme val="minor"/>
    </font>
    <font>
      <sz val="10"/>
      <color theme="4"/>
      <name val="Calibri"/>
      <family val="2"/>
      <scheme val="minor"/>
    </font>
    <font>
      <b/>
      <sz val="9"/>
      <color rgb="FF000000"/>
      <name val="Segoe UI"/>
      <family val="2"/>
      <charset val="1"/>
    </font>
    <font>
      <sz val="9"/>
      <color rgb="FF000000"/>
      <name val="Segoe UI"/>
      <family val="2"/>
      <charset val="1"/>
    </font>
  </fonts>
  <fills count="11">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009091"/>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499984740745262"/>
        <bgColor indexed="64"/>
      </patternFill>
    </fill>
    <fill>
      <patternFill patternType="solid">
        <fgColor theme="2"/>
        <bgColor indexed="64"/>
      </patternFill>
    </fill>
    <fill>
      <patternFill patternType="solid">
        <fgColor rgb="FFFFC7CE"/>
      </patternFill>
    </fill>
    <fill>
      <patternFill patternType="solid">
        <fgColor rgb="FFFFFF00"/>
        <bgColor indexed="64"/>
      </patternFill>
    </fill>
  </fills>
  <borders count="13">
    <border>
      <left/>
      <right/>
      <top/>
      <bottom/>
      <diagonal/>
    </border>
    <border>
      <left/>
      <right/>
      <top/>
      <bottom style="thin">
        <color auto="1"/>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bottom/>
      <diagonal/>
    </border>
    <border>
      <left style="thin">
        <color auto="1"/>
      </left>
      <right/>
      <top/>
      <bottom style="thin">
        <color auto="1"/>
      </bottom>
      <diagonal/>
    </border>
  </borders>
  <cellStyleXfs count="2">
    <xf numFmtId="0" fontId="0" fillId="0" borderId="0"/>
    <xf numFmtId="0" fontId="12" fillId="9" borderId="0" applyNumberFormat="0" applyBorder="0" applyAlignment="0" applyProtection="0"/>
  </cellStyleXfs>
  <cellXfs count="75">
    <xf numFmtId="0" fontId="0" fillId="0" borderId="0" xfId="0"/>
    <xf numFmtId="0" fontId="1" fillId="0" borderId="0" xfId="0" applyFont="1"/>
    <xf numFmtId="0" fontId="1" fillId="0" borderId="0" xfId="0" applyFont="1" applyAlignment="1">
      <alignment horizontal="right"/>
    </xf>
    <xf numFmtId="0" fontId="1" fillId="0" borderId="1" xfId="0" applyFont="1" applyBorder="1"/>
    <xf numFmtId="0" fontId="1" fillId="0" borderId="2" xfId="0" applyFont="1" applyBorder="1"/>
    <xf numFmtId="0" fontId="3" fillId="0" borderId="0" xfId="0" applyFont="1" applyAlignment="1">
      <alignment wrapText="1"/>
    </xf>
    <xf numFmtId="0" fontId="2" fillId="0" borderId="0" xfId="0" applyFont="1" applyAlignment="1">
      <alignment horizontal="right"/>
    </xf>
    <xf numFmtId="0" fontId="1" fillId="0" borderId="1" xfId="0" applyFont="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3" xfId="0" applyFont="1" applyBorder="1"/>
    <xf numFmtId="0" fontId="1" fillId="0" borderId="6" xfId="0" applyFont="1" applyBorder="1"/>
    <xf numFmtId="0" fontId="1" fillId="0" borderId="7" xfId="0" applyFont="1" applyBorder="1"/>
    <xf numFmtId="0" fontId="1" fillId="0" borderId="8" xfId="0" applyFont="1" applyBorder="1"/>
    <xf numFmtId="0" fontId="2" fillId="0" borderId="1" xfId="0" applyFont="1" applyBorder="1"/>
    <xf numFmtId="0" fontId="2" fillId="0" borderId="9" xfId="0" applyFont="1" applyBorder="1"/>
    <xf numFmtId="0" fontId="2" fillId="0" borderId="9" xfId="0" applyFont="1" applyBorder="1" applyAlignment="1">
      <alignment horizontal="right"/>
    </xf>
    <xf numFmtId="0" fontId="1" fillId="0" borderId="2" xfId="0" applyFont="1" applyBorder="1" applyAlignment="1">
      <alignment horizontal="right"/>
    </xf>
    <xf numFmtId="0" fontId="0" fillId="0" borderId="0" xfId="0" applyAlignment="1">
      <alignment vertical="top" wrapText="1"/>
    </xf>
    <xf numFmtId="0" fontId="0" fillId="0" borderId="0" xfId="0" applyAlignment="1" applyProtection="1">
      <alignment vertical="top" wrapText="1"/>
      <protection locked="0"/>
    </xf>
    <xf numFmtId="0" fontId="0" fillId="0" borderId="0" xfId="0" applyAlignment="1">
      <alignment horizontal="center" vertical="top" wrapText="1"/>
    </xf>
    <xf numFmtId="0" fontId="1" fillId="0" borderId="10" xfId="0" applyFont="1" applyBorder="1" applyAlignment="1">
      <alignment vertical="top" wrapText="1"/>
    </xf>
    <xf numFmtId="0" fontId="1" fillId="0" borderId="10" xfId="0" applyFont="1" applyBorder="1" applyAlignment="1" applyProtection="1">
      <alignment vertical="top" wrapText="1"/>
      <protection locked="0"/>
    </xf>
    <xf numFmtId="0" fontId="1" fillId="0" borderId="10" xfId="0" applyFont="1" applyBorder="1" applyAlignment="1">
      <alignment horizontal="center" vertical="top" wrapText="1"/>
    </xf>
    <xf numFmtId="0" fontId="1"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5" fillId="0" borderId="0" xfId="0" applyFont="1"/>
    <xf numFmtId="49" fontId="1" fillId="0" borderId="10" xfId="0" applyNumberFormat="1" applyFont="1" applyBorder="1" applyAlignment="1" applyProtection="1">
      <alignment horizontal="center" vertical="top" wrapText="1"/>
      <protection locked="0"/>
    </xf>
    <xf numFmtId="49" fontId="1"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0" fontId="4" fillId="0" borderId="0" xfId="0" applyFont="1" applyAlignment="1">
      <alignment vertical="center"/>
    </xf>
    <xf numFmtId="0" fontId="2" fillId="0" borderId="0" xfId="0" applyFont="1" applyAlignment="1">
      <alignment vertical="center"/>
    </xf>
    <xf numFmtId="1" fontId="1" fillId="0" borderId="10" xfId="0" applyNumberFormat="1" applyFont="1" applyBorder="1" applyAlignment="1" applyProtection="1">
      <alignment horizontal="center" vertical="top" wrapText="1"/>
      <protection locked="0"/>
    </xf>
    <xf numFmtId="1" fontId="0" fillId="0" borderId="0" xfId="0" applyNumberFormat="1" applyAlignment="1">
      <alignment horizontal="center" vertical="top" wrapText="1"/>
    </xf>
    <xf numFmtId="0" fontId="1" fillId="5" borderId="0" xfId="0" applyFont="1" applyFill="1"/>
    <xf numFmtId="0" fontId="6" fillId="6" borderId="10" xfId="0" applyFont="1" applyFill="1" applyBorder="1" applyAlignment="1">
      <alignment horizontal="center" vertical="center" wrapText="1"/>
    </xf>
    <xf numFmtId="49" fontId="6" fillId="6" borderId="10" xfId="0" applyNumberFormat="1"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6" borderId="10" xfId="0" applyFont="1" applyFill="1" applyBorder="1" applyAlignment="1" applyProtection="1">
      <alignment horizontal="center" vertical="center" wrapText="1"/>
      <protection locked="0"/>
    </xf>
    <xf numFmtId="0" fontId="1" fillId="0" borderId="3" xfId="0" applyFont="1" applyBorder="1" applyAlignment="1">
      <alignment horizontal="right"/>
    </xf>
    <xf numFmtId="0" fontId="1" fillId="0" borderId="6" xfId="0" applyFont="1" applyBorder="1" applyAlignment="1">
      <alignment horizontal="right"/>
    </xf>
    <xf numFmtId="0" fontId="8" fillId="0" borderId="10" xfId="0" applyFont="1" applyBorder="1" applyAlignment="1" applyProtection="1">
      <alignment vertical="top" wrapText="1"/>
      <protection locked="0"/>
    </xf>
    <xf numFmtId="0" fontId="3" fillId="7" borderId="0" xfId="0" applyFont="1" applyFill="1"/>
    <xf numFmtId="0" fontId="3" fillId="7" borderId="0" xfId="0" applyFont="1" applyFill="1" applyAlignment="1">
      <alignment wrapText="1"/>
    </xf>
    <xf numFmtId="0" fontId="3" fillId="7" borderId="9" xfId="0" applyFont="1" applyFill="1" applyBorder="1"/>
    <xf numFmtId="0" fontId="3" fillId="7" borderId="9" xfId="0" applyFont="1" applyFill="1" applyBorder="1" applyAlignment="1">
      <alignment horizontal="right"/>
    </xf>
    <xf numFmtId="0" fontId="2" fillId="8" borderId="0" xfId="0" applyFont="1" applyFill="1" applyAlignment="1" applyProtection="1">
      <alignment horizontal="right"/>
      <protection locked="0"/>
    </xf>
    <xf numFmtId="0" fontId="2" fillId="5" borderId="0" xfId="0" applyFont="1" applyFill="1" applyAlignment="1" applyProtection="1">
      <alignment horizontal="right"/>
      <protection locked="0"/>
    </xf>
    <xf numFmtId="9" fontId="1" fillId="0" borderId="10" xfId="0" applyNumberFormat="1" applyFont="1" applyBorder="1" applyAlignment="1" applyProtection="1">
      <alignment vertical="top" wrapText="1"/>
      <protection locked="0"/>
    </xf>
    <xf numFmtId="1" fontId="10" fillId="0" borderId="10" xfId="0" applyNumberFormat="1" applyFont="1" applyBorder="1" applyAlignment="1" applyProtection="1">
      <alignment horizontal="center" vertical="top" wrapText="1"/>
      <protection locked="0"/>
    </xf>
    <xf numFmtId="49" fontId="10" fillId="0" borderId="10" xfId="0" applyNumberFormat="1"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0" fillId="0" borderId="10" xfId="0" applyFont="1" applyBorder="1" applyAlignment="1">
      <alignment horizontal="center" vertical="top" wrapText="1"/>
    </xf>
    <xf numFmtId="0" fontId="10" fillId="0" borderId="0" xfId="0" applyFont="1" applyAlignment="1">
      <alignment vertical="top" wrapText="1"/>
    </xf>
    <xf numFmtId="0" fontId="10" fillId="0" borderId="10" xfId="0" applyFont="1" applyBorder="1" applyAlignment="1" applyProtection="1">
      <alignment vertical="top" wrapText="1"/>
      <protection locked="0"/>
    </xf>
    <xf numFmtId="0" fontId="6" fillId="0" borderId="10" xfId="0" applyFont="1" applyBorder="1" applyAlignment="1" applyProtection="1">
      <alignment vertical="center" wrapText="1"/>
      <protection locked="0"/>
    </xf>
    <xf numFmtId="0" fontId="10" fillId="0" borderId="10" xfId="0" applyFont="1" applyBorder="1" applyAlignment="1">
      <alignment vertical="top" wrapText="1"/>
    </xf>
    <xf numFmtId="0" fontId="11" fillId="0" borderId="0" xfId="0" applyFont="1"/>
    <xf numFmtId="1" fontId="10" fillId="0" borderId="10" xfId="0" applyNumberFormat="1" applyFont="1" applyFill="1" applyBorder="1" applyAlignment="1" applyProtection="1">
      <alignment horizontal="center" vertical="top" wrapText="1"/>
      <protection locked="0"/>
    </xf>
    <xf numFmtId="49" fontId="10" fillId="0" borderId="10" xfId="0" applyNumberFormat="1" applyFont="1" applyFill="1" applyBorder="1" applyAlignment="1" applyProtection="1">
      <alignment horizontal="center" vertical="top" wrapText="1"/>
      <protection locked="0"/>
    </xf>
    <xf numFmtId="0" fontId="10" fillId="0" borderId="10" xfId="0" applyFont="1" applyFill="1" applyBorder="1" applyAlignment="1" applyProtection="1">
      <alignment vertical="top" wrapText="1"/>
      <protection locked="0"/>
    </xf>
    <xf numFmtId="0" fontId="10" fillId="0" borderId="0" xfId="0" applyFont="1" applyFill="1"/>
    <xf numFmtId="0" fontId="10" fillId="0" borderId="10" xfId="1" applyFont="1" applyFill="1" applyBorder="1" applyAlignment="1" applyProtection="1">
      <alignment vertical="top" wrapText="1"/>
      <protection locked="0"/>
    </xf>
    <xf numFmtId="0" fontId="10" fillId="0" borderId="10" xfId="1" applyFont="1" applyFill="1" applyBorder="1" applyAlignment="1" applyProtection="1">
      <alignment horizontal="center" vertical="top" wrapText="1"/>
      <protection locked="0"/>
    </xf>
    <xf numFmtId="0" fontId="10" fillId="0" borderId="10" xfId="1" applyFont="1" applyFill="1" applyBorder="1" applyAlignment="1">
      <alignment horizontal="center" vertical="top" wrapText="1"/>
    </xf>
    <xf numFmtId="0" fontId="11" fillId="0" borderId="0" xfId="0" applyFont="1" applyAlignment="1">
      <alignment horizontal="center" vertical="top" wrapText="1"/>
    </xf>
    <xf numFmtId="0" fontId="1" fillId="10" borderId="10" xfId="0" applyFont="1" applyFill="1" applyBorder="1" applyAlignment="1">
      <alignment vertical="top" wrapText="1"/>
    </xf>
    <xf numFmtId="0" fontId="13" fillId="0" borderId="10" xfId="0" applyFont="1" applyBorder="1" applyAlignment="1" applyProtection="1">
      <alignment vertical="top" wrapText="1"/>
      <protection locked="0"/>
    </xf>
  </cellXfs>
  <cellStyles count="2">
    <cellStyle name="Bad" xfId="1" builtinId="27"/>
    <cellStyle name="Normal" xfId="0" builtinId="0"/>
  </cellStyles>
  <dxfs count="0"/>
  <tableStyles count="0" defaultTableStyle="TableStyleMedium2" defaultPivotStyle="PivotStyleLight16"/>
  <colors>
    <mruColors>
      <color rgb="FF66FF99"/>
      <color rgb="FF009091"/>
      <color rgb="FF64BBBA"/>
      <color rgb="FFBC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190500</xdr:colOff>
      <xdr:row>2</xdr:row>
      <xdr:rowOff>76200</xdr:rowOff>
    </xdr:from>
    <xdr:to>
      <xdr:col>13</xdr:col>
      <xdr:colOff>76200</xdr:colOff>
      <xdr:row>16</xdr:row>
      <xdr:rowOff>28575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8543925" y="457200"/>
          <a:ext cx="2781300" cy="261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t>Translation:</a:t>
          </a:r>
        </a:p>
        <a:p>
          <a:endParaRPr lang="de-DE" sz="1100"/>
        </a:p>
        <a:p>
          <a:r>
            <a:rPr lang="de-DE" sz="1100"/>
            <a:t>MC</a:t>
          </a:r>
          <a:r>
            <a:rPr lang="de-DE" sz="1100" baseline="0"/>
            <a:t> Fragen = MC questions</a:t>
          </a:r>
        </a:p>
        <a:p>
          <a:r>
            <a:rPr lang="de-DE" sz="1100" baseline="0"/>
            <a:t>Offene Fragen = Open questions</a:t>
          </a:r>
        </a:p>
        <a:p>
          <a:r>
            <a:rPr lang="de-DE" sz="1100" baseline="0"/>
            <a:t>Lektion = Unit</a:t>
          </a:r>
        </a:p>
        <a:p>
          <a:endParaRPr lang="de-DE" sz="1100" baseline="0"/>
        </a:p>
        <a:p>
          <a:r>
            <a:rPr lang="de-DE" sz="1100" baseline="0"/>
            <a:t>leicht = easy</a:t>
          </a:r>
        </a:p>
        <a:p>
          <a:r>
            <a:rPr lang="de-DE" sz="1100" baseline="0"/>
            <a:t>mittel = middle</a:t>
          </a:r>
        </a:p>
        <a:p>
          <a:r>
            <a:rPr lang="de-DE" sz="1100" baseline="0"/>
            <a:t>schwer = hard</a:t>
          </a:r>
        </a:p>
        <a:p>
          <a:endParaRPr lang="de-DE" sz="1100" baseline="0"/>
        </a:p>
        <a:p>
          <a:r>
            <a:rPr lang="de-DE" sz="1100" baseline="0"/>
            <a:t>MC Fragen gesamt = Total MC questions</a:t>
          </a:r>
        </a:p>
        <a:p>
          <a:r>
            <a:rPr lang="de-DE" sz="1100" baseline="0"/>
            <a:t>Offene Fragen gesamt = Total open questions</a:t>
          </a:r>
        </a:p>
        <a:p>
          <a:endParaRPr lang="de-DE" sz="1100" baseline="0"/>
        </a:p>
        <a:p>
          <a:r>
            <a:rPr lang="de-DE" sz="1100" baseline="0"/>
            <a:t>Fragen insgesamt = Total questions</a:t>
          </a:r>
        </a:p>
        <a:p>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25400</xdr:colOff>
      <xdr:row>1</xdr:row>
      <xdr:rowOff>101600</xdr:rowOff>
    </xdr:from>
    <xdr:to>
      <xdr:col>12</xdr:col>
      <xdr:colOff>723900</xdr:colOff>
      <xdr:row>10</xdr:row>
      <xdr:rowOff>266700</xdr:rowOff>
    </xdr:to>
    <xdr:sp macro="" textlink="">
      <xdr:nvSpPr>
        <xdr:cNvPr id="2" name="TextBox 1">
          <a:extLst>
            <a:ext uri="{FF2B5EF4-FFF2-40B4-BE49-F238E27FC236}">
              <a16:creationId xmlns:a16="http://schemas.microsoft.com/office/drawing/2014/main" id="{A4770299-E44C-9C0D-99C4-ECF099F2757D}"/>
            </a:ext>
          </a:extLst>
        </xdr:cNvPr>
        <xdr:cNvSpPr txBox="1"/>
      </xdr:nvSpPr>
      <xdr:spPr>
        <a:xfrm>
          <a:off x="15494000" y="1244600"/>
          <a:ext cx="3657600" cy="321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t>To the translator:</a:t>
          </a:r>
        </a:p>
        <a:p>
          <a:r>
            <a:rPr lang="en-GB" sz="1800" b="0"/>
            <a:t>Please only translate the text of the questions and answer options (solutions</a:t>
          </a:r>
          <a:r>
            <a:rPr lang="en-GB" sz="1800" b="0" baseline="0"/>
            <a:t> for open answer). Please do no translate any of the headings or information about the questions (e.g., difficulty level, anything on the Übersicht sheet). Only the Multiple Choice and Offene Fragen sheets are relevant for translation.</a:t>
          </a:r>
          <a:endParaRPr lang="en-GB" sz="18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ubhfs.sharepoint.com/sites/KFK-Fragen-Team/Shared%20Documents/Overview/MA_Template/TEST_Template_BA_181012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2"/>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showGridLines="0" topLeftCell="A4" workbookViewId="0">
      <selection activeCell="J23" sqref="J23"/>
    </sheetView>
  </sheetViews>
  <sheetFormatPr defaultColWidth="10.7109375" defaultRowHeight="15" x14ac:dyDescent="0.25"/>
  <cols>
    <col min="1" max="1" width="24.42578125" customWidth="1"/>
    <col min="2" max="2" width="23.7109375" customWidth="1"/>
    <col min="3" max="3" width="9.7109375" bestFit="1" customWidth="1"/>
    <col min="4" max="4" width="10.7109375" bestFit="1" customWidth="1"/>
    <col min="6" max="6" width="11.42578125" bestFit="1" customWidth="1"/>
    <col min="7" max="7" width="12.42578125" bestFit="1" customWidth="1"/>
  </cols>
  <sheetData>
    <row r="1" spans="1:5" x14ac:dyDescent="0.25">
      <c r="A1" s="49" t="s">
        <v>0</v>
      </c>
      <c r="B1" s="53" t="s">
        <v>1</v>
      </c>
    </row>
    <row r="2" spans="1:5" x14ac:dyDescent="0.25">
      <c r="A2" s="49" t="s">
        <v>2</v>
      </c>
      <c r="B2" s="53" t="s">
        <v>3</v>
      </c>
    </row>
    <row r="3" spans="1:5" x14ac:dyDescent="0.25">
      <c r="A3" s="50" t="s">
        <v>4</v>
      </c>
      <c r="B3" s="53" t="s">
        <v>5</v>
      </c>
    </row>
    <row r="4" spans="1:5" x14ac:dyDescent="0.25">
      <c r="A4" s="50" t="s">
        <v>6</v>
      </c>
      <c r="B4" s="54">
        <v>6</v>
      </c>
    </row>
    <row r="5" spans="1:5" x14ac:dyDescent="0.25">
      <c r="A5" s="50" t="s">
        <v>7</v>
      </c>
      <c r="B5" s="53" t="s">
        <v>8</v>
      </c>
    </row>
    <row r="6" spans="1:5" x14ac:dyDescent="0.25">
      <c r="A6" s="50" t="s">
        <v>9</v>
      </c>
      <c r="B6" s="53">
        <v>90</v>
      </c>
    </row>
    <row r="7" spans="1:5" x14ac:dyDescent="0.25">
      <c r="A7" s="50" t="s">
        <v>10</v>
      </c>
      <c r="B7" s="54" t="s">
        <v>11</v>
      </c>
    </row>
    <row r="8" spans="1:5" x14ac:dyDescent="0.25">
      <c r="A8" s="5"/>
      <c r="B8" s="6"/>
    </row>
    <row r="9" spans="1:5" x14ac:dyDescent="0.25">
      <c r="A9" s="4" t="s">
        <v>12</v>
      </c>
      <c r="B9" s="17">
        <f>VLOOKUP($B$4,Tabelle2!$A$8:$E$17,2)</f>
        <v>32</v>
      </c>
    </row>
    <row r="10" spans="1:5" x14ac:dyDescent="0.25">
      <c r="A10" s="1" t="s">
        <v>13</v>
      </c>
      <c r="B10" s="2">
        <f>VLOOKUP($B$4,Tabelle2!$A$8:$E$17,3)</f>
        <v>14</v>
      </c>
    </row>
    <row r="11" spans="1:5" x14ac:dyDescent="0.25">
      <c r="A11" s="1" t="s">
        <v>14</v>
      </c>
      <c r="B11" s="2">
        <f>VLOOKUP($B$4,Tabelle2!$A$8:$E$17,4)</f>
        <v>9</v>
      </c>
    </row>
    <row r="12" spans="1:5" x14ac:dyDescent="0.25">
      <c r="A12" s="3" t="s">
        <v>15</v>
      </c>
      <c r="B12" s="7">
        <f>VLOOKUP($B$4,Tabelle2!$A$8:$E$17,5)</f>
        <v>9</v>
      </c>
      <c r="E12" s="31"/>
    </row>
    <row r="13" spans="1:5" x14ac:dyDescent="0.25">
      <c r="A13" s="15" t="s">
        <v>16</v>
      </c>
      <c r="B13" s="16">
        <f>B4*B9</f>
        <v>192</v>
      </c>
    </row>
    <row r="14" spans="1:5" x14ac:dyDescent="0.25">
      <c r="A14" s="4" t="s">
        <v>17</v>
      </c>
      <c r="B14" s="17">
        <f>VLOOKUP($B$4,Tabelle2!A20:E29,2)</f>
        <v>20</v>
      </c>
    </row>
    <row r="15" spans="1:5" x14ac:dyDescent="0.25">
      <c r="A15" s="1" t="s">
        <v>18</v>
      </c>
      <c r="B15" s="2">
        <f>VLOOKUP($B$4,Tabelle2!A20:E29,3)</f>
        <v>5</v>
      </c>
    </row>
    <row r="16" spans="1:5" x14ac:dyDescent="0.25">
      <c r="A16" s="1" t="s">
        <v>19</v>
      </c>
      <c r="B16" s="2">
        <f>VLOOKUP($B$4,Tabelle2!A20:E29,4)</f>
        <v>5</v>
      </c>
    </row>
    <row r="17" spans="1:7" x14ac:dyDescent="0.25">
      <c r="A17" s="3" t="s">
        <v>20</v>
      </c>
      <c r="B17" s="7">
        <f>VLOOKUP($B$4,Tabelle2!A20:E29,5)</f>
        <v>10</v>
      </c>
    </row>
    <row r="18" spans="1:7" x14ac:dyDescent="0.25">
      <c r="A18" s="15" t="s">
        <v>21</v>
      </c>
      <c r="B18" s="16">
        <f>B4*B14</f>
        <v>120</v>
      </c>
    </row>
    <row r="19" spans="1:7" x14ac:dyDescent="0.25">
      <c r="A19" s="51" t="s">
        <v>22</v>
      </c>
      <c r="B19" s="52">
        <f>B13+B18</f>
        <v>312</v>
      </c>
    </row>
    <row r="21" spans="1:7" x14ac:dyDescent="0.25">
      <c r="A21" s="14" t="s">
        <v>23</v>
      </c>
      <c r="B21" s="8" t="s">
        <v>24</v>
      </c>
      <c r="C21" s="9" t="s">
        <v>25</v>
      </c>
      <c r="D21" s="9" t="s">
        <v>26</v>
      </c>
      <c r="E21" s="9" t="s">
        <v>27</v>
      </c>
      <c r="F21" s="9" t="s">
        <v>28</v>
      </c>
      <c r="G21" s="9" t="s">
        <v>29</v>
      </c>
    </row>
    <row r="22" spans="1:7" x14ac:dyDescent="0.25">
      <c r="A22" s="1" t="s">
        <v>30</v>
      </c>
      <c r="B22" s="10">
        <f>COUNTIFS('Multiple Choice'!$D$2:$D$258,Tabelle2!$A$3,'Multiple Choice'!$B$2:$B$258,1)</f>
        <v>14</v>
      </c>
      <c r="C22" s="11">
        <f>COUNTIFS('Multiple Choice'!$D$2:$D$258,Tabelle2!$A$4,'Multiple Choice'!$B$2:$B$258,1)</f>
        <v>9</v>
      </c>
      <c r="D22" s="11">
        <f>COUNTIFS('Multiple Choice'!$D$2:$D$258,Tabelle2!$A$5,'Multiple Choice'!$B$2:$B$258,1)</f>
        <v>9</v>
      </c>
      <c r="E22" s="11">
        <f>COUNTIFS('Offene Fragen'!$B$2:$B$137,1,'Offene Fragen'!$D$2:$D$137,Tabelle2!$A$3)</f>
        <v>5</v>
      </c>
      <c r="F22" s="11">
        <f>COUNTIFS('Offene Fragen'!$B$2:$B$137,1,'Offene Fragen'!$D$2:$D$137,Tabelle2!$A$4)</f>
        <v>5</v>
      </c>
      <c r="G22" s="11">
        <f>COUNTIFS('Offene Fragen'!$B$2:$B$137,1,'Offene Fragen'!$D$2:$D$137,Tabelle2!$A$5)</f>
        <v>10</v>
      </c>
    </row>
    <row r="23" spans="1:7" x14ac:dyDescent="0.25">
      <c r="A23" s="1" t="s">
        <v>31</v>
      </c>
      <c r="B23" s="10">
        <f>COUNTIFS('Multiple Choice'!$D$2:$D$258,Tabelle2!$A$3,'Multiple Choice'!$B$2:$B$258,2)</f>
        <v>14</v>
      </c>
      <c r="C23" s="11">
        <f>COUNTIFS('Multiple Choice'!$D$2:$D$258,Tabelle2!$A$4,'Multiple Choice'!$B$2:$B$258,2)</f>
        <v>9</v>
      </c>
      <c r="D23" s="11">
        <f>COUNTIFS('Multiple Choice'!$D$2:$D$258,Tabelle2!$A$5,'Multiple Choice'!$B$2:$B$258,2)</f>
        <v>9</v>
      </c>
      <c r="E23" s="11">
        <f>COUNTIFS('Offene Fragen'!$B$2:$B$137,2,'Offene Fragen'!$D$2:$D$137,Tabelle2!$A$3)</f>
        <v>5</v>
      </c>
      <c r="F23" s="11">
        <f>COUNTIFS('Offene Fragen'!$B$2:$B$137,2,'Offene Fragen'!$D$2:$D$137,Tabelle2!$A$4)</f>
        <v>5</v>
      </c>
      <c r="G23" s="11">
        <f>COUNTIFS('Offene Fragen'!$B$2:$B$137,2,'Offene Fragen'!$D$2:$D$137,Tabelle2!$A$5)</f>
        <v>10</v>
      </c>
    </row>
    <row r="24" spans="1:7" x14ac:dyDescent="0.25">
      <c r="A24" s="1" t="s">
        <v>32</v>
      </c>
      <c r="B24" s="10">
        <f>COUNTIFS('Multiple Choice'!$D$2:$D$258,Tabelle2!$A$3,'Multiple Choice'!$B$2:$B$258,3)</f>
        <v>14</v>
      </c>
      <c r="C24" s="11">
        <f>COUNTIFS('Multiple Choice'!$D$2:$D$258,Tabelle2!$A$4,'Multiple Choice'!$B$2:$B$258,3)</f>
        <v>9</v>
      </c>
      <c r="D24" s="11">
        <f>COUNTIFS('Multiple Choice'!$D$2:$D$258,Tabelle2!$A$5,'Multiple Choice'!$B$2:$B$258,3)</f>
        <v>9</v>
      </c>
      <c r="E24" s="11">
        <f>COUNTIFS('Offene Fragen'!$B$2:$B$137,3,'Offene Fragen'!$D$2:$D$137,Tabelle2!$A$3)</f>
        <v>5</v>
      </c>
      <c r="F24" s="11">
        <f>COUNTIFS('Offene Fragen'!$B$2:$B$137,3,'Offene Fragen'!$D$2:$D$137,Tabelle2!$A$4)</f>
        <v>5</v>
      </c>
      <c r="G24" s="11">
        <f>COUNTIFS('Offene Fragen'!$B$2:$B$137,3,'Offene Fragen'!$D$2:$D$137,Tabelle2!$A$5)</f>
        <v>10</v>
      </c>
    </row>
    <row r="25" spans="1:7" x14ac:dyDescent="0.25">
      <c r="A25" s="1" t="str">
        <f>IF($B$4&gt;3,"Lektion 4","")</f>
        <v>Lektion 4</v>
      </c>
      <c r="B25" s="10">
        <f>IF(A25&lt;&gt;"",COUNTIFS('Multiple Choice'!$D$2:$D$258,Tabelle2!$A$3,'Multiple Choice'!$B$2:$B$258,4),"")</f>
        <v>14</v>
      </c>
      <c r="C25" s="11">
        <f>IF(A25&lt;&gt;"",COUNTIFS('Multiple Choice'!$D$2:$D$258,Tabelle2!$A$4,'Multiple Choice'!$B$2:$B$258,4),"")</f>
        <v>9</v>
      </c>
      <c r="D25" s="11">
        <f>IF(A25&lt;&gt;"",COUNTIFS('Multiple Choice'!$D$2:$D$258,Tabelle2!$A$5,'Multiple Choice'!$B$2:$B$258,4),"")</f>
        <v>9</v>
      </c>
      <c r="E25" s="11">
        <f>IF(A25&lt;&gt;"",COUNTIFS('Offene Fragen'!$B$2:$B$137,4,'Offene Fragen'!$D$2:$D$137,Tabelle2!$A$3),"")</f>
        <v>5</v>
      </c>
      <c r="F25" s="11">
        <f>IF(A25&lt;&gt;"",COUNTIFS('Offene Fragen'!$B$2:$B$137,4,'Offene Fragen'!$D$2:$D$137,Tabelle2!$A$4),"")</f>
        <v>5</v>
      </c>
      <c r="G25" s="11">
        <f>IF(A25&lt;&gt;"",COUNTIFS('Offene Fragen'!$B$2:$B$137,4,'Offene Fragen'!$D$2:$D$137,Tabelle2!$A$5),"")</f>
        <v>10</v>
      </c>
    </row>
    <row r="26" spans="1:7" x14ac:dyDescent="0.25">
      <c r="A26" s="1" t="str">
        <f>IF($B$4&gt;4,"Lektion 5","")</f>
        <v>Lektion 5</v>
      </c>
      <c r="B26" s="10">
        <f>IF(A26&lt;&gt;"",COUNTIFS('Multiple Choice'!$D$2:$D$258,Tabelle2!$A$3,'Multiple Choice'!$B$2:$B$258,5),"")</f>
        <v>14</v>
      </c>
      <c r="C26" s="11">
        <f>IF(A26&lt;&gt;"",COUNTIFS('Multiple Choice'!$D$2:$D$258,Tabelle2!$A$4,'Multiple Choice'!$B$2:$B$258,5),"")</f>
        <v>9</v>
      </c>
      <c r="D26" s="11">
        <f>IF(A26&lt;&gt;"",COUNTIFS('Multiple Choice'!$D$2:$D$258,Tabelle2!$A$5,'Multiple Choice'!$B$2:$B$258,5),"")</f>
        <v>9</v>
      </c>
      <c r="E26" s="11">
        <f>IF(A26&lt;&gt;"",COUNTIFS('Offene Fragen'!$B$2:$B$137,5,'Offene Fragen'!$D$2:$D$137,Tabelle2!$A$3),"")</f>
        <v>5</v>
      </c>
      <c r="F26" s="11">
        <f>IF(A26&lt;&gt;"",COUNTIFS('Offene Fragen'!$B$2:$B$137,5,'Offene Fragen'!$D$2:$D$137,Tabelle2!$A$4),"")</f>
        <v>5</v>
      </c>
      <c r="G26" s="11">
        <f>IF(A26&lt;&gt;"",COUNTIFS('Offene Fragen'!$B$2:$B$137,5,'Offene Fragen'!$D$2:$D$137,Tabelle2!$A$5),"")</f>
        <v>10</v>
      </c>
    </row>
    <row r="27" spans="1:7" x14ac:dyDescent="0.25">
      <c r="A27" s="1" t="str">
        <f>IF($B$4&gt;5,"Lektion 6","")</f>
        <v>Lektion 6</v>
      </c>
      <c r="B27" s="10">
        <f>IF(A27&lt;&gt;"",COUNTIFS('Multiple Choice'!$D$2:$D$258,Tabelle2!$A$3,'Multiple Choice'!$B$2:$B$258,6),"")</f>
        <v>14</v>
      </c>
      <c r="C27" s="11">
        <f>IF(A27&lt;&gt;"",COUNTIFS('Multiple Choice'!$D$2:$D$258,Tabelle2!$A$4,'Multiple Choice'!$B$2:$B$258,6),"")</f>
        <v>9</v>
      </c>
      <c r="D27" s="11">
        <f>IF(A27&lt;&gt;"",COUNTIFS('Multiple Choice'!$D$2:$D$258,Tabelle2!$A$5,'Multiple Choice'!$B$2:$B$258,6),"")</f>
        <v>9</v>
      </c>
      <c r="E27" s="11">
        <f>IF(A27&lt;&gt;"",COUNTIFS('Offene Fragen'!$B$2:$B$137,6,'Offene Fragen'!$D$2:$D$137,Tabelle2!$A$3),"")</f>
        <v>5</v>
      </c>
      <c r="F27" s="11">
        <f>IF(A27&lt;&gt;"",COUNTIFS('Offene Fragen'!$B$2:$B$137,6,'Offene Fragen'!$D$2:$D$137,Tabelle2!$A$4),"")</f>
        <v>5</v>
      </c>
      <c r="G27" s="11">
        <f>IF(A27&lt;&gt;"",COUNTIFS('Offene Fragen'!$B$2:$B$137,6,'Offene Fragen'!$D$2:$D$137,Tabelle2!$A$5),"")</f>
        <v>10</v>
      </c>
    </row>
    <row r="28" spans="1:7" x14ac:dyDescent="0.25">
      <c r="A28" s="1" t="str">
        <f>IF($B$4&gt;6,"Lektion 7","")</f>
        <v/>
      </c>
      <c r="B28" s="10" t="str">
        <f>IF(A28&lt;&gt;"",COUNTIFS('Multiple Choice'!$D$2:$D$258,Tabelle2!$A$3,'Multiple Choice'!$B$2:$B$258,7),"")</f>
        <v/>
      </c>
      <c r="C28" s="11" t="str">
        <f>IF(A28&lt;&gt;"",COUNTIFS('Multiple Choice'!$D$2:$D$258,Tabelle2!$A$4,'Multiple Choice'!$B$2:$B$258,7),"")</f>
        <v/>
      </c>
      <c r="D28" s="11" t="str">
        <f>IF(A28&lt;&gt;"",COUNTIFS('Multiple Choice'!$D$2:$D$258,Tabelle2!$A$5,'Multiple Choice'!$B$2:$B$258,7),"")</f>
        <v/>
      </c>
      <c r="E28" s="11" t="str">
        <f>IF(A28&lt;&gt;"",COUNTIFS('Offene Fragen'!$B$2:$B$137,7,'Offene Fragen'!$D$2:$D$137,Tabelle2!$A$3),"")</f>
        <v/>
      </c>
      <c r="F28" s="11" t="str">
        <f>IF(A28&lt;&gt;"",COUNTIFS('Offene Fragen'!$B$2:$B$137,7,'Offene Fragen'!$D$2:$D$137,Tabelle2!$A$4),"")</f>
        <v/>
      </c>
      <c r="G28" s="11" t="str">
        <f>IF(A28&lt;&gt;"",COUNTIFS('Offene Fragen'!$B$2:$B$137,7,'Offene Fragen'!$D$2:$D$137,Tabelle2!$A$5),"")</f>
        <v/>
      </c>
    </row>
    <row r="29" spans="1:7" x14ac:dyDescent="0.25">
      <c r="A29" s="1" t="str">
        <f>IF($B$4&gt;7,"Lektion 8","")</f>
        <v/>
      </c>
      <c r="B29" s="10" t="str">
        <f>IF(A29&lt;&gt;"",COUNTIFS('Multiple Choice'!$D$2:$D$258,Tabelle2!$A$3,'Multiple Choice'!$B$2:$B$258,8),"")</f>
        <v/>
      </c>
      <c r="C29" s="11" t="str">
        <f>IF(A29&lt;&gt;"",COUNTIFS('Multiple Choice'!$D$2:$D$258,Tabelle2!$A$4,'Multiple Choice'!$B$2:$B$258,8),"")</f>
        <v/>
      </c>
      <c r="D29" s="11" t="str">
        <f>IF(A29&lt;&gt;"",COUNTIFS('Multiple Choice'!$D$2:$D$258,Tabelle2!$A$5,'Multiple Choice'!$B$2:$B$258,8),"")</f>
        <v/>
      </c>
      <c r="E29" s="11" t="str">
        <f>IF(A29&lt;&gt;"",COUNTIFS('Offene Fragen'!$B$2:$B$137,8,'Offene Fragen'!$D$2:$D$137,Tabelle2!$A$3),"")</f>
        <v/>
      </c>
      <c r="F29" s="11" t="str">
        <f>IF(A29&lt;&gt;"",COUNTIFS('Offene Fragen'!$B$2:$B$137,8,'Offene Fragen'!$D$2:$D$137,Tabelle2!$A$4),"")</f>
        <v/>
      </c>
      <c r="G29" s="11" t="str">
        <f>IF(A29&lt;&gt;"",COUNTIFS('Offene Fragen'!$B$2:$B$137,8,'Offene Fragen'!$D$2:$D$137,Tabelle2!$A$5),"")</f>
        <v/>
      </c>
    </row>
    <row r="30" spans="1:7" x14ac:dyDescent="0.25">
      <c r="A30" s="1" t="str">
        <f>IF($B$4&gt;8,"Lektion 9","")</f>
        <v/>
      </c>
      <c r="B30" s="10" t="str">
        <f>IF(A30&lt;&gt;"",COUNTIFS('Multiple Choice'!$D$2:$D$258,Tabelle2!$A$3,'Multiple Choice'!$B$2:$B$258,9),"")</f>
        <v/>
      </c>
      <c r="C30" s="11" t="str">
        <f>IF(A30&lt;&gt;"",COUNTIFS('Multiple Choice'!$D$2:$D$258,Tabelle2!$A$4,'Multiple Choice'!$B$2:$B$258,9),"")</f>
        <v/>
      </c>
      <c r="D30" s="11" t="str">
        <f>IF(A30&lt;&gt;"",COUNTIFS('Multiple Choice'!$D$2:$D$258,Tabelle2!$A$5,'Multiple Choice'!$B$2:$B$258,9),"")</f>
        <v/>
      </c>
      <c r="E30" s="11" t="str">
        <f>IF(A30&lt;&gt;"",COUNTIFS('Offene Fragen'!$B$2:$B$137,9,'Offene Fragen'!$D$2:$D$137,Tabelle2!$A$3),"")</f>
        <v/>
      </c>
      <c r="F30" s="11" t="str">
        <f>IF(A30&lt;&gt;"",COUNTIFS('Offene Fragen'!$B$2:$B$137,9,'Offene Fragen'!$D$2:$D$137,Tabelle2!$A$4),"")</f>
        <v/>
      </c>
      <c r="G30" s="11" t="str">
        <f>IF(A30&lt;&gt;"",COUNTIFS('Offene Fragen'!$B$2:$B$137,9,'Offene Fragen'!$D$2:$D$137,Tabelle2!$A$5),"")</f>
        <v/>
      </c>
    </row>
    <row r="31" spans="1:7" x14ac:dyDescent="0.25">
      <c r="A31" s="1" t="str">
        <f>IF($B$4&gt;9,"Lektion 10","")</f>
        <v/>
      </c>
      <c r="B31" s="10" t="str">
        <f>IF(A31&lt;&gt;"",COUNTIFS('Multiple Choice'!$D$2:$D$258,Tabelle2!$A$3,'Multiple Choice'!$B$2:$B$258,10),"")</f>
        <v/>
      </c>
      <c r="C31" s="11" t="str">
        <f>IF(A31&lt;&gt;"",COUNTIFS('Multiple Choice'!$D$2:$D$258,Tabelle2!$A$4,'Multiple Choice'!$B$2:$B$258,10),"")</f>
        <v/>
      </c>
      <c r="D31" s="11" t="str">
        <f>IF(A31&lt;&gt;"",COUNTIFS('Multiple Choice'!$D$2:$D$258,Tabelle2!$A$5,'Multiple Choice'!$B$2:$B$258,10),"")</f>
        <v/>
      </c>
      <c r="E31" s="11" t="str">
        <f>IF(A31&lt;&gt;"",COUNTIFS('Offene Fragen'!$B$2:$B$137,10,'Offene Fragen'!$D$2:$D$137,Tabelle2!$A$3),"")</f>
        <v/>
      </c>
      <c r="F31" s="11" t="str">
        <f>IF(A31&lt;&gt;"",COUNTIFS('Offene Fragen'!$B$2:$B$137,10,'Offene Fragen'!$D$2:$D$137,Tabelle2!$A$4),"")</f>
        <v/>
      </c>
      <c r="G31" s="11" t="str">
        <f>IF(A31&lt;&gt;"",COUNTIFS('Offene Fragen'!$B$2:$B$137,10,'Offene Fragen'!$D$2:$D$137,Tabelle2!$A$5),"")</f>
        <v/>
      </c>
    </row>
    <row r="32" spans="1:7" x14ac:dyDescent="0.25">
      <c r="A32" s="1" t="str">
        <f>IF($B$4&gt;10,"Lektion 11","")</f>
        <v/>
      </c>
      <c r="B32" s="10" t="str">
        <f>IF(A32&lt;&gt;"",COUNTIFS('Multiple Choice'!$D$2:$D$258,Tabelle2!$A$3,'Multiple Choice'!$B$2:$B$258,11),"")</f>
        <v/>
      </c>
      <c r="C32" s="11" t="str">
        <f>IF(A32&lt;&gt;"",COUNTIFS('Multiple Choice'!$D$2:$D$258,Tabelle2!$A$4,'Multiple Choice'!$B$2:$B$258,11),"")</f>
        <v/>
      </c>
      <c r="D32" s="11" t="str">
        <f>IF(A32&lt;&gt;"",COUNTIFS('Multiple Choice'!$D$2:$D$258,Tabelle2!$A$5,'Multiple Choice'!$B$2:$B$258,11),"")</f>
        <v/>
      </c>
      <c r="E32" s="11" t="str">
        <f>IF(A32&lt;&gt;"",COUNTIFS('Offene Fragen'!$B$2:$B$137,11,'Offene Fragen'!$D$2:$D$137,Tabelle2!$A$3),"")</f>
        <v/>
      </c>
      <c r="F32" s="11" t="str">
        <f>IF(A32&lt;&gt;"",COUNTIFS('Offene Fragen'!$B$2:$B$137,11,'Offene Fragen'!$D$2:$D$137,Tabelle2!$A$4),"")</f>
        <v/>
      </c>
      <c r="G32" s="11" t="str">
        <f>IF(A32&lt;&gt;"",COUNTIFS('Offene Fragen'!$B$2:$B$137,11,'Offene Fragen'!$D$2:$D$137,Tabelle2!$A$5),"")</f>
        <v/>
      </c>
    </row>
    <row r="33" spans="1:8" x14ac:dyDescent="0.25">
      <c r="A33" s="3" t="str">
        <f>IF($B$4&gt;11,"Lektion 12","")</f>
        <v/>
      </c>
      <c r="B33" s="10" t="str">
        <f>IF(A33&lt;&gt;"",COUNTIFS('Multiple Choice'!$D$2:$D$258,Tabelle2!$A$3,'Multiple Choice'!$B$2:$B$258,12),"")</f>
        <v/>
      </c>
      <c r="C33" s="11" t="str">
        <f>IF(A33&lt;&gt;"",COUNTIFS('Multiple Choice'!$D$2:$D$258,Tabelle2!$A$4,'Multiple Choice'!$B$2:$B$258,12),"")</f>
        <v/>
      </c>
      <c r="D33" s="11" t="str">
        <f>IF(A33&lt;&gt;"",COUNTIFS('Multiple Choice'!$D$2:$D$258,Tabelle2!$A$5,'Multiple Choice'!$B$2:$B$258,12),"")</f>
        <v/>
      </c>
      <c r="E33" s="11" t="str">
        <f>IF(A33&lt;&gt;"",COUNTIFS('Offene Fragen'!$B$2:$B$137,12,'Offene Fragen'!$D$2:$D$137,Tabelle2!$A$3),"")</f>
        <v/>
      </c>
      <c r="F33" s="11" t="str">
        <f>IF(A33&lt;&gt;"",COUNTIFS('Offene Fragen'!$B$2:$B$137,12,'Offene Fragen'!$D$2:$D$137,Tabelle2!$A$4),"")</f>
        <v/>
      </c>
      <c r="G33" s="11" t="str">
        <f>IF(A33&lt;&gt;"",COUNTIFS('Offene Fragen'!$B$2:$B$137,12,'Offene Fragen'!$D$2:$D$137,Tabelle2!$A$5),"")</f>
        <v/>
      </c>
      <c r="H33" s="2" t="s">
        <v>33</v>
      </c>
    </row>
    <row r="34" spans="1:8" x14ac:dyDescent="0.25">
      <c r="A34" s="1" t="s">
        <v>34</v>
      </c>
      <c r="B34" s="12">
        <f>SUM(B22:B33)</f>
        <v>84</v>
      </c>
      <c r="C34" s="12">
        <f t="shared" ref="C34:G34" si="0">SUM(C22:C33)</f>
        <v>54</v>
      </c>
      <c r="D34" s="12">
        <f t="shared" si="0"/>
        <v>54</v>
      </c>
      <c r="E34" s="12">
        <f t="shared" si="0"/>
        <v>30</v>
      </c>
      <c r="F34" s="12">
        <f t="shared" si="0"/>
        <v>30</v>
      </c>
      <c r="G34" s="12">
        <f t="shared" si="0"/>
        <v>60</v>
      </c>
      <c r="H34" s="4">
        <f>SUM(B34:G34)</f>
        <v>312</v>
      </c>
    </row>
    <row r="37" spans="1:8" x14ac:dyDescent="0.25">
      <c r="A37" s="14" t="s">
        <v>35</v>
      </c>
      <c r="B37" s="8" t="s">
        <v>24</v>
      </c>
      <c r="C37" s="9" t="s">
        <v>25</v>
      </c>
      <c r="D37" s="9" t="s">
        <v>26</v>
      </c>
      <c r="E37" s="9" t="s">
        <v>27</v>
      </c>
      <c r="F37" s="9" t="s">
        <v>28</v>
      </c>
      <c r="G37" s="9" t="s">
        <v>29</v>
      </c>
    </row>
    <row r="38" spans="1:8" x14ac:dyDescent="0.25">
      <c r="A38" s="1" t="s">
        <v>30</v>
      </c>
      <c r="B38" s="46">
        <f>IF($A38&lt;&gt;"",$B$10-B22,"")</f>
        <v>0</v>
      </c>
      <c r="C38" s="47">
        <f>IF($A38&lt;&gt;"",$B$11-C22,"")</f>
        <v>0</v>
      </c>
      <c r="D38" s="47">
        <f>IF($A38&lt;&gt;"",$B$12-D22,"")</f>
        <v>0</v>
      </c>
      <c r="E38" s="47">
        <f>IF($A38&lt;&gt;"",$B$15-E22,"")</f>
        <v>0</v>
      </c>
      <c r="F38" s="47">
        <f>IF($A38&lt;&gt;"",$B$16-F22,"")</f>
        <v>0</v>
      </c>
      <c r="G38" s="47">
        <f>IF($A38&lt;&gt;"",$B$17-G22,"")</f>
        <v>0</v>
      </c>
    </row>
    <row r="39" spans="1:8" x14ac:dyDescent="0.25">
      <c r="A39" s="1" t="s">
        <v>31</v>
      </c>
      <c r="B39" s="46">
        <f t="shared" ref="B39:B49" si="1">IF(A39&lt;&gt;"",$B$10-B23,"")</f>
        <v>0</v>
      </c>
      <c r="C39" s="47">
        <f>IF($A39&lt;&gt;"",$B$11-C23,"")</f>
        <v>0</v>
      </c>
      <c r="D39" s="47">
        <f>IF($A39&lt;&gt;"",$B$12-D23,"")</f>
        <v>0</v>
      </c>
      <c r="E39" s="47">
        <f>IF($A39&lt;&gt;"",$B$15-E23,"")</f>
        <v>0</v>
      </c>
      <c r="F39" s="47">
        <f>IF($A39&lt;&gt;"",$B$16-F23,"")</f>
        <v>0</v>
      </c>
      <c r="G39" s="47">
        <f>IF($A39&lt;&gt;"",$B$17-G23,"")</f>
        <v>0</v>
      </c>
    </row>
    <row r="40" spans="1:8" x14ac:dyDescent="0.25">
      <c r="A40" s="1" t="s">
        <v>32</v>
      </c>
      <c r="B40" s="46">
        <f t="shared" si="1"/>
        <v>0</v>
      </c>
      <c r="C40" s="47">
        <f t="shared" ref="C40:C49" si="2">IF($A40&lt;&gt;"",$B$11-C24,"")</f>
        <v>0</v>
      </c>
      <c r="D40" s="47">
        <f t="shared" ref="D40:D49" si="3">IF($A40&lt;&gt;"",$B$12-D24,"")</f>
        <v>0</v>
      </c>
      <c r="E40" s="47">
        <f t="shared" ref="E40:E49" si="4">IF($A40&lt;&gt;"",$B$15-E24,"")</f>
        <v>0</v>
      </c>
      <c r="F40" s="47">
        <f t="shared" ref="F40:F49" si="5">IF($A40&lt;&gt;"",$B$16-F24,"")</f>
        <v>0</v>
      </c>
      <c r="G40" s="47">
        <f t="shared" ref="G40:G48" si="6">IF($A40&lt;&gt;"",$B$17-G24,"")</f>
        <v>0</v>
      </c>
    </row>
    <row r="41" spans="1:8" x14ac:dyDescent="0.25">
      <c r="A41" s="1" t="str">
        <f>IF($B$4&gt;3,"Lektion 4","")</f>
        <v>Lektion 4</v>
      </c>
      <c r="B41" s="10">
        <f t="shared" si="1"/>
        <v>0</v>
      </c>
      <c r="C41" s="11">
        <f t="shared" si="2"/>
        <v>0</v>
      </c>
      <c r="D41" s="11">
        <f t="shared" si="3"/>
        <v>0</v>
      </c>
      <c r="E41" s="11">
        <f t="shared" si="4"/>
        <v>0</v>
      </c>
      <c r="F41" s="11">
        <f t="shared" si="5"/>
        <v>0</v>
      </c>
      <c r="G41" s="11">
        <f t="shared" si="6"/>
        <v>0</v>
      </c>
    </row>
    <row r="42" spans="1:8" x14ac:dyDescent="0.25">
      <c r="A42" s="1" t="str">
        <f>IF($B$4&gt;4,"Lektion 5","")</f>
        <v>Lektion 5</v>
      </c>
      <c r="B42" s="10">
        <f t="shared" si="1"/>
        <v>0</v>
      </c>
      <c r="C42" s="11">
        <f t="shared" si="2"/>
        <v>0</v>
      </c>
      <c r="D42" s="11">
        <f t="shared" si="3"/>
        <v>0</v>
      </c>
      <c r="E42" s="11">
        <f t="shared" si="4"/>
        <v>0</v>
      </c>
      <c r="F42" s="11">
        <f t="shared" si="5"/>
        <v>0</v>
      </c>
      <c r="G42" s="11">
        <f t="shared" si="6"/>
        <v>0</v>
      </c>
    </row>
    <row r="43" spans="1:8" x14ac:dyDescent="0.25">
      <c r="A43" s="1" t="str">
        <f>IF($B$4&gt;5,"Lektion 6","")</f>
        <v>Lektion 6</v>
      </c>
      <c r="B43" s="10">
        <f t="shared" si="1"/>
        <v>0</v>
      </c>
      <c r="C43" s="11">
        <f t="shared" si="2"/>
        <v>0</v>
      </c>
      <c r="D43" s="11">
        <f t="shared" si="3"/>
        <v>0</v>
      </c>
      <c r="E43" s="11">
        <f t="shared" si="4"/>
        <v>0</v>
      </c>
      <c r="F43" s="11">
        <f t="shared" si="5"/>
        <v>0</v>
      </c>
      <c r="G43" s="11">
        <f t="shared" si="6"/>
        <v>0</v>
      </c>
    </row>
    <row r="44" spans="1:8" x14ac:dyDescent="0.25">
      <c r="A44" s="1" t="str">
        <f>IF($B$4&gt;6,"Lektion 7","")</f>
        <v/>
      </c>
      <c r="B44" s="10" t="str">
        <f t="shared" si="1"/>
        <v/>
      </c>
      <c r="C44" s="11" t="str">
        <f t="shared" si="2"/>
        <v/>
      </c>
      <c r="D44" s="11" t="str">
        <f t="shared" si="3"/>
        <v/>
      </c>
      <c r="E44" s="11" t="str">
        <f t="shared" si="4"/>
        <v/>
      </c>
      <c r="F44" s="11" t="str">
        <f t="shared" si="5"/>
        <v/>
      </c>
      <c r="G44" s="11" t="str">
        <f t="shared" si="6"/>
        <v/>
      </c>
    </row>
    <row r="45" spans="1:8" x14ac:dyDescent="0.25">
      <c r="A45" s="1" t="str">
        <f>IF($B$4&gt;7,"Lektion 8","")</f>
        <v/>
      </c>
      <c r="B45" s="10" t="str">
        <f t="shared" si="1"/>
        <v/>
      </c>
      <c r="C45" s="11" t="str">
        <f t="shared" si="2"/>
        <v/>
      </c>
      <c r="D45" s="11" t="str">
        <f t="shared" si="3"/>
        <v/>
      </c>
      <c r="E45" s="11" t="str">
        <f t="shared" si="4"/>
        <v/>
      </c>
      <c r="F45" s="11" t="str">
        <f t="shared" si="5"/>
        <v/>
      </c>
      <c r="G45" s="11" t="str">
        <f t="shared" si="6"/>
        <v/>
      </c>
    </row>
    <row r="46" spans="1:8" x14ac:dyDescent="0.25">
      <c r="A46" s="1" t="str">
        <f>IF($B$4&gt;8,"Lektion 9","")</f>
        <v/>
      </c>
      <c r="B46" s="10" t="str">
        <f t="shared" si="1"/>
        <v/>
      </c>
      <c r="C46" s="11" t="str">
        <f t="shared" si="2"/>
        <v/>
      </c>
      <c r="D46" s="11" t="str">
        <f t="shared" si="3"/>
        <v/>
      </c>
      <c r="E46" s="11" t="str">
        <f t="shared" si="4"/>
        <v/>
      </c>
      <c r="F46" s="11" t="str">
        <f t="shared" si="5"/>
        <v/>
      </c>
      <c r="G46" s="11" t="str">
        <f t="shared" si="6"/>
        <v/>
      </c>
    </row>
    <row r="47" spans="1:8" x14ac:dyDescent="0.25">
      <c r="A47" s="1" t="str">
        <f>IF($B$4&gt;9,"Lektion 10","")</f>
        <v/>
      </c>
      <c r="B47" s="10" t="str">
        <f t="shared" si="1"/>
        <v/>
      </c>
      <c r="C47" s="11" t="str">
        <f t="shared" si="2"/>
        <v/>
      </c>
      <c r="D47" s="11" t="str">
        <f t="shared" si="3"/>
        <v/>
      </c>
      <c r="E47" s="11" t="str">
        <f t="shared" si="4"/>
        <v/>
      </c>
      <c r="F47" s="11" t="str">
        <f t="shared" si="5"/>
        <v/>
      </c>
      <c r="G47" s="11" t="str">
        <f t="shared" si="6"/>
        <v/>
      </c>
    </row>
    <row r="48" spans="1:8" x14ac:dyDescent="0.25">
      <c r="A48" s="1" t="str">
        <f>IF($B$4&gt;10,"Lektion 11","")</f>
        <v/>
      </c>
      <c r="B48" s="10" t="str">
        <f t="shared" si="1"/>
        <v/>
      </c>
      <c r="C48" s="11" t="str">
        <f t="shared" si="2"/>
        <v/>
      </c>
      <c r="D48" s="11" t="str">
        <f t="shared" si="3"/>
        <v/>
      </c>
      <c r="E48" s="11" t="str">
        <f t="shared" si="4"/>
        <v/>
      </c>
      <c r="F48" s="11" t="str">
        <f t="shared" si="5"/>
        <v/>
      </c>
      <c r="G48" s="11" t="str">
        <f t="shared" si="6"/>
        <v/>
      </c>
    </row>
    <row r="49" spans="1:8" x14ac:dyDescent="0.25">
      <c r="A49" s="3" t="str">
        <f>IF($B$4&gt;11,"Lektion 12","")</f>
        <v/>
      </c>
      <c r="B49" s="10" t="str">
        <f t="shared" si="1"/>
        <v/>
      </c>
      <c r="C49" s="11" t="str">
        <f t="shared" si="2"/>
        <v/>
      </c>
      <c r="D49" s="11" t="str">
        <f t="shared" si="3"/>
        <v/>
      </c>
      <c r="E49" s="11" t="str">
        <f t="shared" si="4"/>
        <v/>
      </c>
      <c r="F49" s="11" t="str">
        <f t="shared" si="5"/>
        <v/>
      </c>
      <c r="G49" s="11" t="str">
        <f>IF($A49&lt;&gt;"",$B$17-G33,"")</f>
        <v/>
      </c>
      <c r="H49" s="2" t="s">
        <v>33</v>
      </c>
    </row>
    <row r="50" spans="1:8" x14ac:dyDescent="0.25">
      <c r="A50" s="1" t="s">
        <v>34</v>
      </c>
      <c r="B50" s="12">
        <f>SUM(B38:B49)</f>
        <v>0</v>
      </c>
      <c r="C50" s="13">
        <f t="shared" ref="C50:G50" si="7">SUM(C38:C49)</f>
        <v>0</v>
      </c>
      <c r="D50" s="13">
        <f t="shared" si="7"/>
        <v>0</v>
      </c>
      <c r="E50" s="13">
        <f t="shared" si="7"/>
        <v>0</v>
      </c>
      <c r="F50" s="13">
        <f t="shared" si="7"/>
        <v>0</v>
      </c>
      <c r="G50" s="13">
        <f t="shared" si="7"/>
        <v>0</v>
      </c>
      <c r="H50" s="4">
        <f>SUM(B50:G50)</f>
        <v>0</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B258"/>
  <sheetViews>
    <sheetView showGridLines="0" tabSelected="1" topLeftCell="D1" zoomScale="130" zoomScaleNormal="130" workbookViewId="0">
      <pane ySplit="1" topLeftCell="A2" activePane="bottomLeft" state="frozen"/>
      <selection pane="bottomLeft" activeCell="J57" sqref="J57"/>
    </sheetView>
  </sheetViews>
  <sheetFormatPr defaultColWidth="10.7109375" defaultRowHeight="12.75" x14ac:dyDescent="0.2"/>
  <cols>
    <col min="1" max="1" width="5.7109375" style="1" customWidth="1"/>
    <col min="2" max="2" width="6.7109375" style="59" bestFit="1" customWidth="1"/>
    <col min="3" max="3" width="10.7109375" style="33"/>
    <col min="4" max="4" width="17.7109375" style="23" bestFit="1" customWidth="1"/>
    <col min="5" max="5" width="17.7109375" style="23" customWidth="1"/>
    <col min="6" max="6" width="62" style="21" customWidth="1"/>
    <col min="7" max="10" width="20.7109375" style="21" customWidth="1"/>
    <col min="11" max="11" width="10.7109375" style="21"/>
    <col min="12" max="12" width="28.140625" style="21" customWidth="1"/>
    <col min="13" max="16384" width="10.7109375" style="1"/>
  </cols>
  <sheetData>
    <row r="1" spans="1:236" s="36" customFormat="1" ht="76.5" x14ac:dyDescent="0.25">
      <c r="B1" s="40" t="s">
        <v>36</v>
      </c>
      <c r="C1" s="41" t="s">
        <v>37</v>
      </c>
      <c r="D1" s="40" t="s">
        <v>735</v>
      </c>
      <c r="E1" s="40" t="s">
        <v>38</v>
      </c>
      <c r="F1" s="44" t="s">
        <v>39</v>
      </c>
      <c r="G1" s="43" t="s">
        <v>40</v>
      </c>
      <c r="H1" s="44" t="s">
        <v>41</v>
      </c>
      <c r="I1" s="44" t="s">
        <v>41</v>
      </c>
      <c r="J1" s="44" t="s">
        <v>41</v>
      </c>
      <c r="K1" s="42" t="s">
        <v>42</v>
      </c>
      <c r="L1" s="42" t="s">
        <v>43</v>
      </c>
    </row>
    <row r="2" spans="1:236" s="39" customFormat="1" ht="25.5" x14ac:dyDescent="0.2">
      <c r="A2" s="1"/>
      <c r="B2" s="56" t="s">
        <v>44</v>
      </c>
      <c r="C2" s="57" t="s">
        <v>45</v>
      </c>
      <c r="D2" s="58" t="s">
        <v>46</v>
      </c>
      <c r="E2" s="59" t="s">
        <v>47</v>
      </c>
      <c r="F2" s="61" t="s">
        <v>725</v>
      </c>
      <c r="G2" s="61" t="s">
        <v>759</v>
      </c>
      <c r="H2" s="61" t="s">
        <v>760</v>
      </c>
      <c r="I2" s="61" t="s">
        <v>761</v>
      </c>
      <c r="J2" s="61" t="s">
        <v>762</v>
      </c>
      <c r="K2" s="48"/>
      <c r="L2" s="2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row>
    <row r="3" spans="1:236" ht="25.5" x14ac:dyDescent="0.2">
      <c r="B3" s="56" t="s">
        <v>44</v>
      </c>
      <c r="C3" s="32" t="s">
        <v>45</v>
      </c>
      <c r="D3" s="24" t="s">
        <v>48</v>
      </c>
      <c r="E3" s="23" t="s">
        <v>49</v>
      </c>
      <c r="F3" s="22" t="s">
        <v>1555</v>
      </c>
      <c r="G3" s="22" t="s">
        <v>726</v>
      </c>
      <c r="H3" s="22" t="s">
        <v>727</v>
      </c>
      <c r="I3" s="22" t="s">
        <v>728</v>
      </c>
      <c r="J3" s="22" t="s">
        <v>729</v>
      </c>
      <c r="K3" s="22"/>
    </row>
    <row r="4" spans="1:236" ht="25.5" x14ac:dyDescent="0.2">
      <c r="B4" s="56" t="s">
        <v>44</v>
      </c>
      <c r="C4" s="32" t="s">
        <v>45</v>
      </c>
      <c r="D4" s="24" t="s">
        <v>46</v>
      </c>
      <c r="E4" s="23" t="s">
        <v>50</v>
      </c>
      <c r="F4" s="22" t="s">
        <v>730</v>
      </c>
      <c r="G4" s="22" t="s">
        <v>731</v>
      </c>
      <c r="H4" s="22" t="s">
        <v>732</v>
      </c>
      <c r="I4" s="22" t="s">
        <v>733</v>
      </c>
      <c r="J4" s="22" t="s">
        <v>734</v>
      </c>
      <c r="K4" s="22"/>
    </row>
    <row r="5" spans="1:236" ht="38.25" x14ac:dyDescent="0.2">
      <c r="B5" s="56" t="s">
        <v>44</v>
      </c>
      <c r="C5" s="32" t="s">
        <v>45</v>
      </c>
      <c r="D5" s="24" t="s">
        <v>48</v>
      </c>
      <c r="E5" s="23" t="s">
        <v>51</v>
      </c>
      <c r="F5" s="22" t="s">
        <v>736</v>
      </c>
      <c r="G5" s="22" t="s">
        <v>737</v>
      </c>
      <c r="H5" s="22" t="s">
        <v>738</v>
      </c>
      <c r="I5" s="22" t="s">
        <v>739</v>
      </c>
      <c r="J5" s="22" t="s">
        <v>740</v>
      </c>
      <c r="K5" s="22"/>
    </row>
    <row r="6" spans="1:236" ht="25.5" x14ac:dyDescent="0.2">
      <c r="B6" s="56" t="s">
        <v>44</v>
      </c>
      <c r="C6" s="32" t="s">
        <v>45</v>
      </c>
      <c r="D6" s="24" t="s">
        <v>48</v>
      </c>
      <c r="E6" s="23" t="s">
        <v>52</v>
      </c>
      <c r="F6" s="22" t="s">
        <v>741</v>
      </c>
      <c r="G6" s="22" t="s">
        <v>742</v>
      </c>
      <c r="H6" s="22" t="s">
        <v>743</v>
      </c>
      <c r="I6" s="22" t="s">
        <v>744</v>
      </c>
      <c r="J6" s="22" t="s">
        <v>745</v>
      </c>
      <c r="K6" s="22"/>
    </row>
    <row r="7" spans="1:236" ht="38.25" x14ac:dyDescent="0.2">
      <c r="B7" s="56" t="s">
        <v>44</v>
      </c>
      <c r="C7" s="32" t="s">
        <v>45</v>
      </c>
      <c r="D7" s="24" t="s">
        <v>48</v>
      </c>
      <c r="E7" s="23" t="s">
        <v>53</v>
      </c>
      <c r="F7" s="22" t="s">
        <v>1556</v>
      </c>
      <c r="G7" s="22" t="s">
        <v>746</v>
      </c>
      <c r="H7" s="22" t="s">
        <v>747</v>
      </c>
      <c r="I7" s="22" t="s">
        <v>748</v>
      </c>
      <c r="J7" s="22" t="s">
        <v>749</v>
      </c>
      <c r="K7" s="22"/>
    </row>
    <row r="8" spans="1:236" ht="25.5" x14ac:dyDescent="0.2">
      <c r="B8" s="56" t="s">
        <v>44</v>
      </c>
      <c r="C8" s="32" t="s">
        <v>45</v>
      </c>
      <c r="D8" s="24" t="s">
        <v>54</v>
      </c>
      <c r="E8" s="23" t="s">
        <v>55</v>
      </c>
      <c r="F8" s="22" t="s">
        <v>1557</v>
      </c>
      <c r="G8" s="22" t="s">
        <v>750</v>
      </c>
      <c r="H8" s="22" t="s">
        <v>751</v>
      </c>
      <c r="I8" s="22" t="s">
        <v>752</v>
      </c>
      <c r="J8" s="22" t="s">
        <v>753</v>
      </c>
      <c r="K8" s="22"/>
    </row>
    <row r="9" spans="1:236" ht="25.5" x14ac:dyDescent="0.2">
      <c r="B9" s="56" t="s">
        <v>44</v>
      </c>
      <c r="C9" s="32" t="s">
        <v>56</v>
      </c>
      <c r="D9" s="24" t="s">
        <v>46</v>
      </c>
      <c r="E9" s="23" t="s">
        <v>57</v>
      </c>
      <c r="F9" s="22" t="s">
        <v>754</v>
      </c>
      <c r="G9" s="22" t="s">
        <v>755</v>
      </c>
      <c r="H9" s="22" t="s">
        <v>756</v>
      </c>
      <c r="I9" s="22" t="s">
        <v>757</v>
      </c>
      <c r="J9" s="22" t="s">
        <v>758</v>
      </c>
      <c r="K9" s="22"/>
    </row>
    <row r="10" spans="1:236" ht="25.5" x14ac:dyDescent="0.2">
      <c r="B10" s="56" t="s">
        <v>44</v>
      </c>
      <c r="C10" s="32" t="s">
        <v>56</v>
      </c>
      <c r="D10" s="24" t="s">
        <v>48</v>
      </c>
      <c r="E10" s="23" t="s">
        <v>58</v>
      </c>
      <c r="F10" s="22" t="s">
        <v>1558</v>
      </c>
      <c r="G10" s="22" t="s">
        <v>763</v>
      </c>
      <c r="H10" s="22" t="s">
        <v>764</v>
      </c>
      <c r="I10" s="22" t="s">
        <v>765</v>
      </c>
      <c r="J10" s="22" t="s">
        <v>766</v>
      </c>
      <c r="K10" s="22"/>
    </row>
    <row r="11" spans="1:236" ht="25.5" x14ac:dyDescent="0.2">
      <c r="B11" s="56" t="s">
        <v>44</v>
      </c>
      <c r="C11" s="32" t="s">
        <v>59</v>
      </c>
      <c r="D11" s="24" t="s">
        <v>46</v>
      </c>
      <c r="E11" s="23" t="s">
        <v>60</v>
      </c>
      <c r="F11" s="22" t="s">
        <v>767</v>
      </c>
      <c r="G11" s="22" t="s">
        <v>768</v>
      </c>
      <c r="H11" s="22" t="s">
        <v>769</v>
      </c>
      <c r="I11" s="22" t="s">
        <v>770</v>
      </c>
      <c r="J11" s="22" t="s">
        <v>771</v>
      </c>
      <c r="K11" s="22"/>
    </row>
    <row r="12" spans="1:236" ht="25.5" x14ac:dyDescent="0.2">
      <c r="B12" s="56" t="s">
        <v>44</v>
      </c>
      <c r="C12" s="32" t="s">
        <v>59</v>
      </c>
      <c r="D12" s="24" t="s">
        <v>54</v>
      </c>
      <c r="E12" s="23" t="s">
        <v>61</v>
      </c>
      <c r="F12" s="22" t="s">
        <v>772</v>
      </c>
      <c r="G12" s="22" t="s">
        <v>773</v>
      </c>
      <c r="H12" s="22" t="s">
        <v>774</v>
      </c>
      <c r="I12" s="22" t="s">
        <v>775</v>
      </c>
      <c r="J12" s="22" t="s">
        <v>776</v>
      </c>
      <c r="K12" s="22"/>
    </row>
    <row r="13" spans="1:236" ht="25.5" x14ac:dyDescent="0.2">
      <c r="B13" s="56" t="s">
        <v>44</v>
      </c>
      <c r="C13" s="32" t="s">
        <v>59</v>
      </c>
      <c r="D13" s="24" t="s">
        <v>48</v>
      </c>
      <c r="E13" s="23" t="s">
        <v>62</v>
      </c>
      <c r="F13" s="22" t="s">
        <v>777</v>
      </c>
      <c r="G13" s="22" t="s">
        <v>778</v>
      </c>
      <c r="H13" s="22" t="s">
        <v>779</v>
      </c>
      <c r="I13" s="22" t="s">
        <v>780</v>
      </c>
      <c r="J13" s="22" t="s">
        <v>781</v>
      </c>
      <c r="K13" s="22"/>
    </row>
    <row r="14" spans="1:236" ht="25.5" x14ac:dyDescent="0.2">
      <c r="B14" s="56" t="s">
        <v>44</v>
      </c>
      <c r="C14" s="32" t="s">
        <v>63</v>
      </c>
      <c r="D14" s="24" t="s">
        <v>46</v>
      </c>
      <c r="E14" s="23" t="s">
        <v>64</v>
      </c>
      <c r="F14" s="22" t="s">
        <v>782</v>
      </c>
      <c r="G14" s="22" t="s">
        <v>783</v>
      </c>
      <c r="H14" s="22" t="s">
        <v>784</v>
      </c>
      <c r="I14" s="22" t="s">
        <v>785</v>
      </c>
      <c r="J14" s="22" t="s">
        <v>786</v>
      </c>
      <c r="K14" s="22"/>
    </row>
    <row r="15" spans="1:236" ht="63.75" x14ac:dyDescent="0.2">
      <c r="B15" s="56" t="s">
        <v>44</v>
      </c>
      <c r="C15" s="32" t="s">
        <v>63</v>
      </c>
      <c r="D15" s="24" t="s">
        <v>54</v>
      </c>
      <c r="E15" s="23" t="s">
        <v>65</v>
      </c>
      <c r="F15" s="22" t="s">
        <v>787</v>
      </c>
      <c r="G15" s="22" t="s">
        <v>788</v>
      </c>
      <c r="H15" s="22" t="s">
        <v>789</v>
      </c>
      <c r="I15" s="22" t="s">
        <v>790</v>
      </c>
      <c r="J15" s="22" t="s">
        <v>791</v>
      </c>
      <c r="K15" s="22"/>
    </row>
    <row r="16" spans="1:236" ht="25.5" x14ac:dyDescent="0.2">
      <c r="B16" s="56" t="s">
        <v>44</v>
      </c>
      <c r="C16" s="32" t="s">
        <v>63</v>
      </c>
      <c r="D16" s="24" t="s">
        <v>46</v>
      </c>
      <c r="E16" s="23" t="s">
        <v>66</v>
      </c>
      <c r="F16" s="22" t="s">
        <v>792</v>
      </c>
      <c r="G16" s="22" t="s">
        <v>793</v>
      </c>
      <c r="H16" s="22" t="s">
        <v>794</v>
      </c>
      <c r="I16" s="22" t="s">
        <v>795</v>
      </c>
      <c r="J16" s="22" t="s">
        <v>796</v>
      </c>
      <c r="K16" s="22"/>
    </row>
    <row r="17" spans="2:12" ht="38.25" x14ac:dyDescent="0.2">
      <c r="B17" s="56" t="s">
        <v>44</v>
      </c>
      <c r="C17" s="32" t="s">
        <v>63</v>
      </c>
      <c r="D17" s="24" t="s">
        <v>54</v>
      </c>
      <c r="E17" s="23" t="s">
        <v>67</v>
      </c>
      <c r="F17" s="22" t="s">
        <v>797</v>
      </c>
      <c r="G17" s="22" t="s">
        <v>798</v>
      </c>
      <c r="H17" s="22" t="s">
        <v>68</v>
      </c>
      <c r="I17" s="22" t="s">
        <v>69</v>
      </c>
      <c r="J17" s="22" t="s">
        <v>70</v>
      </c>
      <c r="K17" s="22"/>
      <c r="L17" s="21" t="s">
        <v>799</v>
      </c>
    </row>
    <row r="18" spans="2:12" ht="38.25" x14ac:dyDescent="0.2">
      <c r="B18" s="56" t="s">
        <v>44</v>
      </c>
      <c r="C18" s="32" t="s">
        <v>63</v>
      </c>
      <c r="D18" s="24" t="s">
        <v>46</v>
      </c>
      <c r="E18" s="23" t="s">
        <v>71</v>
      </c>
      <c r="F18" s="22" t="s">
        <v>800</v>
      </c>
      <c r="G18" s="22" t="s">
        <v>801</v>
      </c>
      <c r="H18" s="22" t="s">
        <v>802</v>
      </c>
      <c r="I18" s="22" t="s">
        <v>803</v>
      </c>
      <c r="J18" s="22" t="s">
        <v>804</v>
      </c>
      <c r="K18" s="22"/>
    </row>
    <row r="19" spans="2:12" ht="76.5" x14ac:dyDescent="0.2">
      <c r="B19" s="56" t="s">
        <v>44</v>
      </c>
      <c r="C19" s="32" t="s">
        <v>63</v>
      </c>
      <c r="D19" s="24" t="s">
        <v>54</v>
      </c>
      <c r="E19" s="23" t="s">
        <v>72</v>
      </c>
      <c r="F19" s="22" t="s">
        <v>805</v>
      </c>
      <c r="G19" s="22" t="s">
        <v>806</v>
      </c>
      <c r="H19" s="22" t="s">
        <v>807</v>
      </c>
      <c r="I19" s="22" t="s">
        <v>808</v>
      </c>
      <c r="J19" s="22" t="s">
        <v>809</v>
      </c>
      <c r="K19" s="22"/>
    </row>
    <row r="20" spans="2:12" ht="38.25" x14ac:dyDescent="0.2">
      <c r="B20" s="56" t="s">
        <v>44</v>
      </c>
      <c r="C20" s="32" t="s">
        <v>63</v>
      </c>
      <c r="D20" s="24" t="s">
        <v>54</v>
      </c>
      <c r="E20" s="23" t="s">
        <v>73</v>
      </c>
      <c r="F20" s="22" t="s">
        <v>810</v>
      </c>
      <c r="G20" s="22" t="s">
        <v>811</v>
      </c>
      <c r="H20" s="22" t="s">
        <v>812</v>
      </c>
      <c r="I20" s="22" t="s">
        <v>813</v>
      </c>
      <c r="J20" s="22" t="s">
        <v>814</v>
      </c>
      <c r="K20" s="22"/>
    </row>
    <row r="21" spans="2:12" ht="38.25" x14ac:dyDescent="0.2">
      <c r="B21" s="56" t="s">
        <v>44</v>
      </c>
      <c r="C21" s="32" t="s">
        <v>63</v>
      </c>
      <c r="D21" s="24" t="s">
        <v>46</v>
      </c>
      <c r="E21" s="23" t="s">
        <v>74</v>
      </c>
      <c r="F21" s="22" t="s">
        <v>815</v>
      </c>
      <c r="G21" s="22" t="s">
        <v>816</v>
      </c>
      <c r="H21" s="22" t="s">
        <v>817</v>
      </c>
      <c r="I21" s="22" t="s">
        <v>818</v>
      </c>
      <c r="J21" s="22" t="s">
        <v>819</v>
      </c>
      <c r="K21" s="22"/>
    </row>
    <row r="22" spans="2:12" ht="25.5" x14ac:dyDescent="0.2">
      <c r="B22" s="56" t="s">
        <v>44</v>
      </c>
      <c r="C22" s="32" t="s">
        <v>75</v>
      </c>
      <c r="D22" s="24" t="s">
        <v>46</v>
      </c>
      <c r="E22" s="23" t="s">
        <v>76</v>
      </c>
      <c r="F22" s="22" t="s">
        <v>823</v>
      </c>
      <c r="G22" s="22" t="s">
        <v>820</v>
      </c>
      <c r="H22" s="22" t="s">
        <v>77</v>
      </c>
      <c r="I22" s="22" t="s">
        <v>821</v>
      </c>
      <c r="J22" s="22" t="s">
        <v>822</v>
      </c>
      <c r="K22" s="22"/>
    </row>
    <row r="23" spans="2:12" ht="25.5" x14ac:dyDescent="0.2">
      <c r="B23" s="56" t="s">
        <v>44</v>
      </c>
      <c r="C23" s="32" t="s">
        <v>75</v>
      </c>
      <c r="D23" s="24" t="s">
        <v>46</v>
      </c>
      <c r="E23" s="23" t="s">
        <v>78</v>
      </c>
      <c r="F23" s="22" t="s">
        <v>824</v>
      </c>
      <c r="G23" s="22" t="s">
        <v>825</v>
      </c>
      <c r="H23" s="22" t="s">
        <v>820</v>
      </c>
      <c r="I23" s="22" t="s">
        <v>79</v>
      </c>
      <c r="J23" s="22" t="s">
        <v>822</v>
      </c>
      <c r="K23" s="22"/>
    </row>
    <row r="24" spans="2:12" ht="25.5" x14ac:dyDescent="0.2">
      <c r="B24" s="56" t="s">
        <v>44</v>
      </c>
      <c r="C24" s="32" t="s">
        <v>75</v>
      </c>
      <c r="D24" s="24" t="s">
        <v>46</v>
      </c>
      <c r="E24" s="23" t="s">
        <v>80</v>
      </c>
      <c r="F24" s="22" t="s">
        <v>826</v>
      </c>
      <c r="G24" s="22" t="s">
        <v>827</v>
      </c>
      <c r="H24" s="22" t="s">
        <v>828</v>
      </c>
      <c r="I24" s="22" t="s">
        <v>829</v>
      </c>
      <c r="J24" s="74" t="s">
        <v>81</v>
      </c>
      <c r="K24" s="22"/>
    </row>
    <row r="25" spans="2:12" ht="25.5" x14ac:dyDescent="0.2">
      <c r="B25" s="56" t="s">
        <v>44</v>
      </c>
      <c r="C25" s="32" t="s">
        <v>75</v>
      </c>
      <c r="D25" s="24" t="s">
        <v>48</v>
      </c>
      <c r="E25" s="23" t="s">
        <v>82</v>
      </c>
      <c r="F25" s="22" t="s">
        <v>832</v>
      </c>
      <c r="G25" s="22" t="s">
        <v>830</v>
      </c>
      <c r="H25" s="22" t="s">
        <v>831</v>
      </c>
      <c r="I25" s="22" t="s">
        <v>833</v>
      </c>
      <c r="J25" s="22" t="s">
        <v>834</v>
      </c>
      <c r="K25" s="22"/>
    </row>
    <row r="26" spans="2:12" ht="38.25" x14ac:dyDescent="0.2">
      <c r="B26" s="56" t="s">
        <v>44</v>
      </c>
      <c r="C26" s="32" t="s">
        <v>75</v>
      </c>
      <c r="D26" s="24" t="s">
        <v>46</v>
      </c>
      <c r="E26" s="23" t="s">
        <v>83</v>
      </c>
      <c r="F26" s="22" t="s">
        <v>837</v>
      </c>
      <c r="G26" s="22" t="s">
        <v>835</v>
      </c>
      <c r="H26" s="22" t="s">
        <v>836</v>
      </c>
      <c r="I26" s="22" t="s">
        <v>838</v>
      </c>
      <c r="J26" s="22" t="s">
        <v>839</v>
      </c>
      <c r="K26" s="22"/>
    </row>
    <row r="27" spans="2:12" ht="25.5" x14ac:dyDescent="0.2">
      <c r="B27" s="56" t="s">
        <v>44</v>
      </c>
      <c r="C27" s="32" t="s">
        <v>75</v>
      </c>
      <c r="D27" s="24" t="s">
        <v>46</v>
      </c>
      <c r="E27" s="23" t="s">
        <v>84</v>
      </c>
      <c r="F27" s="22" t="s">
        <v>840</v>
      </c>
      <c r="G27" s="22" t="s">
        <v>841</v>
      </c>
      <c r="H27" s="22" t="s">
        <v>842</v>
      </c>
      <c r="I27" s="22" t="s">
        <v>843</v>
      </c>
      <c r="J27" s="22" t="s">
        <v>844</v>
      </c>
      <c r="K27" s="22"/>
    </row>
    <row r="28" spans="2:12" ht="25.5" x14ac:dyDescent="0.2">
      <c r="B28" s="56">
        <v>1</v>
      </c>
      <c r="C28" s="32" t="s">
        <v>75</v>
      </c>
      <c r="D28" s="24" t="s">
        <v>48</v>
      </c>
      <c r="E28" s="23" t="s">
        <v>85</v>
      </c>
      <c r="F28" s="22" t="s">
        <v>845</v>
      </c>
      <c r="G28" s="22" t="s">
        <v>846</v>
      </c>
      <c r="H28" s="22" t="s">
        <v>847</v>
      </c>
      <c r="I28" s="22" t="s">
        <v>848</v>
      </c>
      <c r="J28" s="22" t="s">
        <v>849</v>
      </c>
      <c r="K28" s="22"/>
    </row>
    <row r="29" spans="2:12" ht="51" x14ac:dyDescent="0.2">
      <c r="B29" s="56">
        <v>1</v>
      </c>
      <c r="C29" s="32" t="s">
        <v>75</v>
      </c>
      <c r="D29" s="24" t="s">
        <v>54</v>
      </c>
      <c r="E29" s="23" t="s">
        <v>86</v>
      </c>
      <c r="F29" s="22" t="s">
        <v>850</v>
      </c>
      <c r="G29" s="22" t="s">
        <v>851</v>
      </c>
      <c r="H29" s="22" t="s">
        <v>852</v>
      </c>
      <c r="I29" s="22" t="s">
        <v>853</v>
      </c>
      <c r="J29" s="22" t="s">
        <v>854</v>
      </c>
      <c r="K29" s="22"/>
    </row>
    <row r="30" spans="2:12" ht="25.5" x14ac:dyDescent="0.2">
      <c r="B30" s="56">
        <v>1</v>
      </c>
      <c r="C30" s="32" t="s">
        <v>75</v>
      </c>
      <c r="D30" s="24" t="s">
        <v>46</v>
      </c>
      <c r="E30" s="23" t="s">
        <v>87</v>
      </c>
      <c r="F30" s="22" t="s">
        <v>855</v>
      </c>
      <c r="G30" s="22" t="s">
        <v>856</v>
      </c>
      <c r="H30" s="22" t="s">
        <v>857</v>
      </c>
      <c r="I30" s="22" t="s">
        <v>858</v>
      </c>
      <c r="J30" s="22" t="s">
        <v>859</v>
      </c>
      <c r="K30" s="22"/>
    </row>
    <row r="31" spans="2:12" ht="25.5" x14ac:dyDescent="0.2">
      <c r="B31" s="56">
        <v>1</v>
      </c>
      <c r="C31" s="32" t="s">
        <v>75</v>
      </c>
      <c r="D31" s="24" t="s">
        <v>54</v>
      </c>
      <c r="E31" s="23" t="s">
        <v>88</v>
      </c>
      <c r="F31" s="22" t="s">
        <v>860</v>
      </c>
      <c r="G31" s="22" t="s">
        <v>861</v>
      </c>
      <c r="H31" s="22" t="s">
        <v>862</v>
      </c>
      <c r="I31" s="22" t="s">
        <v>863</v>
      </c>
      <c r="J31" s="22" t="s">
        <v>864</v>
      </c>
      <c r="K31" s="22"/>
    </row>
    <row r="32" spans="2:12" ht="38.25" x14ac:dyDescent="0.2">
      <c r="B32" s="56">
        <v>1</v>
      </c>
      <c r="C32" s="32" t="s">
        <v>75</v>
      </c>
      <c r="D32" s="24" t="s">
        <v>48</v>
      </c>
      <c r="E32" s="23" t="s">
        <v>89</v>
      </c>
      <c r="F32" s="22" t="s">
        <v>865</v>
      </c>
      <c r="G32" s="22" t="s">
        <v>866</v>
      </c>
      <c r="H32" s="22" t="s">
        <v>867</v>
      </c>
      <c r="I32" s="22" t="s">
        <v>868</v>
      </c>
      <c r="J32" s="22" t="s">
        <v>869</v>
      </c>
      <c r="K32" s="22"/>
    </row>
    <row r="33" spans="2:11" ht="51" x14ac:dyDescent="0.2">
      <c r="B33" s="56">
        <v>1</v>
      </c>
      <c r="C33" s="32" t="s">
        <v>75</v>
      </c>
      <c r="D33" s="24" t="s">
        <v>54</v>
      </c>
      <c r="E33" s="23" t="s">
        <v>90</v>
      </c>
      <c r="F33" s="22" t="s">
        <v>870</v>
      </c>
      <c r="G33" s="22" t="s">
        <v>871</v>
      </c>
      <c r="H33" s="22" t="s">
        <v>872</v>
      </c>
      <c r="I33" s="22" t="s">
        <v>873</v>
      </c>
      <c r="J33" s="22" t="s">
        <v>874</v>
      </c>
      <c r="K33" s="22"/>
    </row>
    <row r="34" spans="2:11" ht="25.5" x14ac:dyDescent="0.2">
      <c r="B34" s="56">
        <v>2</v>
      </c>
      <c r="C34" s="32" t="s">
        <v>91</v>
      </c>
      <c r="D34" s="24" t="s">
        <v>46</v>
      </c>
      <c r="E34" s="23" t="s">
        <v>92</v>
      </c>
      <c r="F34" s="22" t="s">
        <v>875</v>
      </c>
      <c r="G34" s="22" t="s">
        <v>876</v>
      </c>
      <c r="H34" s="22" t="s">
        <v>877</v>
      </c>
      <c r="I34" s="22" t="s">
        <v>878</v>
      </c>
      <c r="J34" s="22" t="s">
        <v>879</v>
      </c>
      <c r="K34" s="22"/>
    </row>
    <row r="35" spans="2:11" ht="25.5" x14ac:dyDescent="0.2">
      <c r="B35" s="56">
        <v>2</v>
      </c>
      <c r="C35" s="32" t="s">
        <v>91</v>
      </c>
      <c r="D35" s="24" t="s">
        <v>46</v>
      </c>
      <c r="E35" s="23" t="s">
        <v>93</v>
      </c>
      <c r="F35" s="22" t="s">
        <v>880</v>
      </c>
      <c r="G35" s="22" t="s">
        <v>881</v>
      </c>
      <c r="H35" s="22" t="s">
        <v>882</v>
      </c>
      <c r="I35" s="22" t="s">
        <v>883</v>
      </c>
      <c r="J35" s="22" t="s">
        <v>884</v>
      </c>
      <c r="K35" s="22"/>
    </row>
    <row r="36" spans="2:11" ht="25.5" x14ac:dyDescent="0.2">
      <c r="B36" s="56">
        <v>2</v>
      </c>
      <c r="C36" s="32" t="s">
        <v>91</v>
      </c>
      <c r="D36" s="24" t="s">
        <v>46</v>
      </c>
      <c r="E36" s="23" t="s">
        <v>94</v>
      </c>
      <c r="F36" s="22" t="s">
        <v>885</v>
      </c>
      <c r="G36" s="22" t="s">
        <v>886</v>
      </c>
      <c r="H36" s="22" t="s">
        <v>887</v>
      </c>
      <c r="I36" s="22" t="s">
        <v>888</v>
      </c>
      <c r="J36" s="22" t="s">
        <v>889</v>
      </c>
      <c r="K36" s="22"/>
    </row>
    <row r="37" spans="2:11" ht="25.5" x14ac:dyDescent="0.2">
      <c r="B37" s="56">
        <v>2</v>
      </c>
      <c r="C37" s="32" t="s">
        <v>91</v>
      </c>
      <c r="D37" s="24" t="s">
        <v>48</v>
      </c>
      <c r="E37" s="23" t="s">
        <v>95</v>
      </c>
      <c r="F37" s="22" t="s">
        <v>890</v>
      </c>
      <c r="G37" s="22" t="s">
        <v>891</v>
      </c>
      <c r="H37" s="22" t="s">
        <v>892</v>
      </c>
      <c r="I37" s="22" t="s">
        <v>893</v>
      </c>
      <c r="J37" s="22" t="s">
        <v>894</v>
      </c>
      <c r="K37" s="22"/>
    </row>
    <row r="38" spans="2:11" ht="25.5" x14ac:dyDescent="0.2">
      <c r="B38" s="56">
        <v>2</v>
      </c>
      <c r="C38" s="32" t="s">
        <v>91</v>
      </c>
      <c r="D38" s="24" t="s">
        <v>48</v>
      </c>
      <c r="E38" s="23" t="s">
        <v>96</v>
      </c>
      <c r="F38" s="22" t="s">
        <v>895</v>
      </c>
      <c r="G38" s="22" t="s">
        <v>896</v>
      </c>
      <c r="H38" s="22" t="s">
        <v>897</v>
      </c>
      <c r="I38" s="22" t="s">
        <v>898</v>
      </c>
      <c r="J38" s="22" t="s">
        <v>899</v>
      </c>
      <c r="K38" s="22"/>
    </row>
    <row r="39" spans="2:11" ht="25.5" x14ac:dyDescent="0.2">
      <c r="B39" s="56">
        <v>2</v>
      </c>
      <c r="C39" s="32" t="s">
        <v>91</v>
      </c>
      <c r="D39" s="24" t="s">
        <v>54</v>
      </c>
      <c r="E39" s="23" t="s">
        <v>97</v>
      </c>
      <c r="F39" s="22" t="s">
        <v>1559</v>
      </c>
      <c r="G39" s="22" t="s">
        <v>900</v>
      </c>
      <c r="H39" s="22" t="s">
        <v>901</v>
      </c>
      <c r="I39" s="22" t="s">
        <v>901</v>
      </c>
      <c r="J39" s="22" t="s">
        <v>902</v>
      </c>
      <c r="K39" s="22"/>
    </row>
    <row r="40" spans="2:11" ht="38.25" x14ac:dyDescent="0.2">
      <c r="B40" s="56">
        <v>2</v>
      </c>
      <c r="C40" s="32" t="s">
        <v>91</v>
      </c>
      <c r="D40" s="24" t="s">
        <v>46</v>
      </c>
      <c r="E40" s="23" t="s">
        <v>98</v>
      </c>
      <c r="F40" s="22" t="s">
        <v>1548</v>
      </c>
      <c r="G40" s="22" t="s">
        <v>921</v>
      </c>
      <c r="H40" s="22" t="s">
        <v>903</v>
      </c>
      <c r="I40" s="22" t="s">
        <v>904</v>
      </c>
      <c r="J40" s="22" t="s">
        <v>905</v>
      </c>
      <c r="K40" s="22"/>
    </row>
    <row r="41" spans="2:11" ht="25.5" x14ac:dyDescent="0.2">
      <c r="B41" s="56">
        <v>2</v>
      </c>
      <c r="C41" s="32" t="s">
        <v>91</v>
      </c>
      <c r="D41" s="24" t="s">
        <v>48</v>
      </c>
      <c r="E41" s="23" t="s">
        <v>99</v>
      </c>
      <c r="F41" s="22" t="s">
        <v>906</v>
      </c>
      <c r="G41" s="22" t="s">
        <v>907</v>
      </c>
      <c r="H41" s="22" t="s">
        <v>856</v>
      </c>
      <c r="I41" s="22" t="s">
        <v>857</v>
      </c>
      <c r="J41" s="22" t="s">
        <v>908</v>
      </c>
      <c r="K41" s="22"/>
    </row>
    <row r="42" spans="2:11" ht="38.25" x14ac:dyDescent="0.2">
      <c r="B42" s="56">
        <v>2</v>
      </c>
      <c r="C42" s="32" t="s">
        <v>91</v>
      </c>
      <c r="D42" s="24" t="s">
        <v>54</v>
      </c>
      <c r="E42" s="23" t="s">
        <v>100</v>
      </c>
      <c r="F42" s="22" t="s">
        <v>909</v>
      </c>
      <c r="G42" s="22" t="s">
        <v>910</v>
      </c>
      <c r="H42" s="22" t="s">
        <v>911</v>
      </c>
      <c r="I42" s="22" t="s">
        <v>912</v>
      </c>
      <c r="J42" s="22" t="s">
        <v>913</v>
      </c>
      <c r="K42" s="22"/>
    </row>
    <row r="43" spans="2:11" ht="25.5" x14ac:dyDescent="0.2">
      <c r="B43" s="56">
        <v>2</v>
      </c>
      <c r="C43" s="32" t="s">
        <v>91</v>
      </c>
      <c r="D43" s="24" t="s">
        <v>46</v>
      </c>
      <c r="E43" s="23" t="s">
        <v>101</v>
      </c>
      <c r="F43" s="22" t="s">
        <v>914</v>
      </c>
      <c r="G43" s="74" t="s">
        <v>102</v>
      </c>
      <c r="H43" s="74" t="s">
        <v>103</v>
      </c>
      <c r="I43" s="74" t="s">
        <v>104</v>
      </c>
      <c r="J43" s="74" t="s">
        <v>105</v>
      </c>
      <c r="K43" s="22"/>
    </row>
    <row r="44" spans="2:11" ht="51" x14ac:dyDescent="0.2">
      <c r="B44" s="56">
        <v>2</v>
      </c>
      <c r="C44" s="32" t="s">
        <v>91</v>
      </c>
      <c r="D44" s="24" t="s">
        <v>54</v>
      </c>
      <c r="E44" s="23" t="s">
        <v>106</v>
      </c>
      <c r="F44" s="22" t="s">
        <v>915</v>
      </c>
      <c r="G44" s="22" t="s">
        <v>916</v>
      </c>
      <c r="H44" s="22" t="s">
        <v>917</v>
      </c>
      <c r="I44" s="22" t="s">
        <v>918</v>
      </c>
      <c r="J44" s="22" t="s">
        <v>919</v>
      </c>
      <c r="K44" s="22"/>
    </row>
    <row r="45" spans="2:11" ht="25.5" x14ac:dyDescent="0.2">
      <c r="B45" s="56">
        <v>2</v>
      </c>
      <c r="C45" s="32" t="s">
        <v>107</v>
      </c>
      <c r="D45" s="24" t="s">
        <v>46</v>
      </c>
      <c r="E45" s="23" t="s">
        <v>108</v>
      </c>
      <c r="F45" s="22" t="s">
        <v>920</v>
      </c>
      <c r="G45" s="22" t="s">
        <v>922</v>
      </c>
      <c r="H45" s="22" t="s">
        <v>923</v>
      </c>
      <c r="I45" s="22" t="s">
        <v>924</v>
      </c>
      <c r="J45" s="22" t="s">
        <v>925</v>
      </c>
      <c r="K45" s="22"/>
    </row>
    <row r="46" spans="2:11" ht="38.25" x14ac:dyDescent="0.2">
      <c r="B46" s="56">
        <v>2</v>
      </c>
      <c r="C46" s="32" t="s">
        <v>107</v>
      </c>
      <c r="D46" s="24" t="s">
        <v>48</v>
      </c>
      <c r="E46" s="23" t="s">
        <v>109</v>
      </c>
      <c r="F46" s="22" t="s">
        <v>926</v>
      </c>
      <c r="G46" s="22" t="s">
        <v>927</v>
      </c>
      <c r="H46" s="22" t="s">
        <v>928</v>
      </c>
      <c r="I46" s="22" t="s">
        <v>929</v>
      </c>
      <c r="J46" s="22" t="s">
        <v>930</v>
      </c>
      <c r="K46" s="22"/>
    </row>
    <row r="47" spans="2:11" ht="38.25" x14ac:dyDescent="0.2">
      <c r="B47" s="56">
        <v>2</v>
      </c>
      <c r="C47" s="32" t="s">
        <v>107</v>
      </c>
      <c r="D47" s="24" t="s">
        <v>46</v>
      </c>
      <c r="E47" s="23" t="s">
        <v>110</v>
      </c>
      <c r="F47" s="22" t="s">
        <v>1560</v>
      </c>
      <c r="G47" s="22" t="s">
        <v>931</v>
      </c>
      <c r="H47" s="22" t="s">
        <v>932</v>
      </c>
      <c r="I47" s="22" t="s">
        <v>933</v>
      </c>
      <c r="J47" s="22" t="s">
        <v>934</v>
      </c>
      <c r="K47" s="22"/>
    </row>
    <row r="48" spans="2:11" ht="25.5" x14ac:dyDescent="0.2">
      <c r="B48" s="56">
        <v>2</v>
      </c>
      <c r="C48" s="32" t="s">
        <v>107</v>
      </c>
      <c r="D48" s="24" t="s">
        <v>48</v>
      </c>
      <c r="E48" s="23" t="s">
        <v>111</v>
      </c>
      <c r="F48" s="22" t="s">
        <v>935</v>
      </c>
      <c r="G48" s="22" t="s">
        <v>936</v>
      </c>
      <c r="H48" s="22" t="s">
        <v>937</v>
      </c>
      <c r="I48" s="22" t="s">
        <v>938</v>
      </c>
      <c r="J48" s="22" t="s">
        <v>939</v>
      </c>
      <c r="K48" s="22"/>
    </row>
    <row r="49" spans="2:11" ht="38.25" x14ac:dyDescent="0.2">
      <c r="B49" s="56">
        <v>2</v>
      </c>
      <c r="C49" s="32" t="s">
        <v>107</v>
      </c>
      <c r="D49" s="24" t="s">
        <v>54</v>
      </c>
      <c r="E49" s="23" t="s">
        <v>112</v>
      </c>
      <c r="F49" s="22" t="s">
        <v>940</v>
      </c>
      <c r="G49" s="22" t="s">
        <v>941</v>
      </c>
      <c r="H49" s="22" t="s">
        <v>942</v>
      </c>
      <c r="I49" s="22" t="s">
        <v>943</v>
      </c>
      <c r="J49" s="22" t="s">
        <v>944</v>
      </c>
      <c r="K49" s="22"/>
    </row>
    <row r="50" spans="2:11" ht="25.5" x14ac:dyDescent="0.2">
      <c r="B50" s="56">
        <v>2</v>
      </c>
      <c r="C50" s="32" t="s">
        <v>107</v>
      </c>
      <c r="D50" s="24" t="s">
        <v>46</v>
      </c>
      <c r="E50" s="23" t="s">
        <v>113</v>
      </c>
      <c r="F50" s="22" t="s">
        <v>945</v>
      </c>
      <c r="G50" s="22" t="s">
        <v>946</v>
      </c>
      <c r="H50" s="22" t="s">
        <v>947</v>
      </c>
      <c r="I50" s="22" t="s">
        <v>948</v>
      </c>
      <c r="J50" s="22" t="s">
        <v>949</v>
      </c>
      <c r="K50" s="22"/>
    </row>
    <row r="51" spans="2:11" ht="38.25" x14ac:dyDescent="0.2">
      <c r="B51" s="56">
        <v>2</v>
      </c>
      <c r="C51" s="32" t="s">
        <v>107</v>
      </c>
      <c r="D51" s="24" t="s">
        <v>46</v>
      </c>
      <c r="E51" s="23" t="s">
        <v>114</v>
      </c>
      <c r="F51" s="22" t="s">
        <v>950</v>
      </c>
      <c r="G51" s="22" t="s">
        <v>951</v>
      </c>
      <c r="H51" s="22" t="s">
        <v>952</v>
      </c>
      <c r="I51" s="22" t="s">
        <v>953</v>
      </c>
      <c r="J51" s="22" t="s">
        <v>954</v>
      </c>
      <c r="K51" s="22"/>
    </row>
    <row r="52" spans="2:11" ht="38.25" x14ac:dyDescent="0.2">
      <c r="B52" s="56">
        <v>2</v>
      </c>
      <c r="C52" s="32" t="s">
        <v>115</v>
      </c>
      <c r="D52" s="24" t="s">
        <v>46</v>
      </c>
      <c r="E52" s="23" t="s">
        <v>116</v>
      </c>
      <c r="F52" s="22" t="s">
        <v>959</v>
      </c>
      <c r="G52" s="22" t="s">
        <v>955</v>
      </c>
      <c r="H52" s="22" t="s">
        <v>956</v>
      </c>
      <c r="I52" s="22" t="s">
        <v>957</v>
      </c>
      <c r="J52" s="22" t="s">
        <v>958</v>
      </c>
      <c r="K52" s="22"/>
    </row>
    <row r="53" spans="2:11" ht="38.25" x14ac:dyDescent="0.2">
      <c r="B53" s="56">
        <v>2</v>
      </c>
      <c r="C53" s="32" t="s">
        <v>115</v>
      </c>
      <c r="D53" s="24" t="s">
        <v>54</v>
      </c>
      <c r="E53" s="23" t="s">
        <v>117</v>
      </c>
      <c r="F53" s="22" t="s">
        <v>960</v>
      </c>
      <c r="G53" s="22" t="s">
        <v>961</v>
      </c>
      <c r="H53" s="22" t="s">
        <v>962</v>
      </c>
      <c r="I53" s="22" t="s">
        <v>963</v>
      </c>
      <c r="J53" s="22" t="s">
        <v>964</v>
      </c>
      <c r="K53" s="22"/>
    </row>
    <row r="54" spans="2:11" ht="25.5" x14ac:dyDescent="0.2">
      <c r="B54" s="56">
        <v>2</v>
      </c>
      <c r="C54" s="32" t="s">
        <v>115</v>
      </c>
      <c r="D54" s="24" t="s">
        <v>48</v>
      </c>
      <c r="E54" s="23" t="s">
        <v>118</v>
      </c>
      <c r="F54" s="22" t="s">
        <v>1561</v>
      </c>
      <c r="G54" s="22" t="s">
        <v>965</v>
      </c>
      <c r="H54" s="22" t="s">
        <v>966</v>
      </c>
      <c r="I54" s="22" t="s">
        <v>967</v>
      </c>
      <c r="J54" s="22" t="s">
        <v>968</v>
      </c>
      <c r="K54" s="22"/>
    </row>
    <row r="55" spans="2:11" ht="51" x14ac:dyDescent="0.2">
      <c r="B55" s="56">
        <v>2</v>
      </c>
      <c r="C55" s="32" t="s">
        <v>115</v>
      </c>
      <c r="D55" s="24" t="s">
        <v>54</v>
      </c>
      <c r="E55" s="23" t="s">
        <v>119</v>
      </c>
      <c r="F55" s="22" t="s">
        <v>969</v>
      </c>
      <c r="G55" s="22" t="s">
        <v>970</v>
      </c>
      <c r="H55" s="22" t="s">
        <v>971</v>
      </c>
      <c r="I55" s="22" t="s">
        <v>972</v>
      </c>
      <c r="J55" s="22" t="s">
        <v>973</v>
      </c>
      <c r="K55" s="22"/>
    </row>
    <row r="56" spans="2:11" ht="38.25" x14ac:dyDescent="0.2">
      <c r="B56" s="56">
        <v>2</v>
      </c>
      <c r="C56" s="32" t="s">
        <v>115</v>
      </c>
      <c r="D56" s="24" t="s">
        <v>46</v>
      </c>
      <c r="E56" s="23" t="s">
        <v>120</v>
      </c>
      <c r="F56" s="22" t="s">
        <v>1562</v>
      </c>
      <c r="G56" s="22" t="s">
        <v>974</v>
      </c>
      <c r="H56" s="22" t="s">
        <v>975</v>
      </c>
      <c r="I56" s="22" t="s">
        <v>976</v>
      </c>
      <c r="J56" s="22" t="s">
        <v>977</v>
      </c>
      <c r="K56" s="22"/>
    </row>
    <row r="57" spans="2:11" ht="38.25" x14ac:dyDescent="0.2">
      <c r="B57" s="56">
        <v>2</v>
      </c>
      <c r="C57" s="32" t="s">
        <v>115</v>
      </c>
      <c r="D57" s="24" t="s">
        <v>54</v>
      </c>
      <c r="E57" s="23" t="s">
        <v>121</v>
      </c>
      <c r="F57" s="22" t="s">
        <v>1563</v>
      </c>
      <c r="G57" s="22" t="s">
        <v>978</v>
      </c>
      <c r="H57" s="22" t="s">
        <v>1607</v>
      </c>
      <c r="I57" s="22" t="s">
        <v>1608</v>
      </c>
      <c r="J57" s="22" t="s">
        <v>1609</v>
      </c>
      <c r="K57" s="22"/>
    </row>
    <row r="58" spans="2:11" ht="51" x14ac:dyDescent="0.2">
      <c r="B58" s="56">
        <v>2</v>
      </c>
      <c r="C58" s="32" t="s">
        <v>115</v>
      </c>
      <c r="D58" s="24" t="s">
        <v>54</v>
      </c>
      <c r="E58" s="23" t="s">
        <v>122</v>
      </c>
      <c r="F58" s="22" t="s">
        <v>983</v>
      </c>
      <c r="G58" s="22" t="s">
        <v>979</v>
      </c>
      <c r="H58" s="22" t="s">
        <v>980</v>
      </c>
      <c r="I58" s="22" t="s">
        <v>981</v>
      </c>
      <c r="J58" s="22" t="s">
        <v>982</v>
      </c>
      <c r="K58" s="22"/>
    </row>
    <row r="59" spans="2:11" ht="38.25" x14ac:dyDescent="0.2">
      <c r="B59" s="56">
        <v>2</v>
      </c>
      <c r="C59" s="32" t="s">
        <v>115</v>
      </c>
      <c r="D59" s="24" t="s">
        <v>46</v>
      </c>
      <c r="E59" s="23" t="s">
        <v>123</v>
      </c>
      <c r="F59" s="22" t="s">
        <v>984</v>
      </c>
      <c r="G59" s="22" t="s">
        <v>985</v>
      </c>
      <c r="H59" s="22" t="s">
        <v>986</v>
      </c>
      <c r="I59" s="22" t="s">
        <v>987</v>
      </c>
      <c r="J59" s="22" t="s">
        <v>988</v>
      </c>
      <c r="K59" s="22"/>
    </row>
    <row r="60" spans="2:11" ht="25.5" x14ac:dyDescent="0.2">
      <c r="B60" s="56">
        <v>2</v>
      </c>
      <c r="C60" s="32" t="s">
        <v>115</v>
      </c>
      <c r="D60" s="24" t="s">
        <v>54</v>
      </c>
      <c r="E60" s="23" t="s">
        <v>124</v>
      </c>
      <c r="F60" s="22" t="s">
        <v>989</v>
      </c>
      <c r="G60" s="22" t="s">
        <v>990</v>
      </c>
      <c r="H60" s="22" t="s">
        <v>991</v>
      </c>
      <c r="I60" s="22" t="s">
        <v>992</v>
      </c>
      <c r="J60" s="22" t="s">
        <v>993</v>
      </c>
      <c r="K60" s="22"/>
    </row>
    <row r="61" spans="2:11" ht="38.25" x14ac:dyDescent="0.2">
      <c r="B61" s="56">
        <v>2</v>
      </c>
      <c r="C61" s="32" t="s">
        <v>115</v>
      </c>
      <c r="D61" s="24" t="s">
        <v>48</v>
      </c>
      <c r="E61" s="23" t="s">
        <v>125</v>
      </c>
      <c r="F61" s="22" t="s">
        <v>994</v>
      </c>
      <c r="G61" s="22" t="s">
        <v>995</v>
      </c>
      <c r="H61" s="22" t="s">
        <v>990</v>
      </c>
      <c r="I61" s="22" t="s">
        <v>996</v>
      </c>
      <c r="J61" s="22" t="s">
        <v>997</v>
      </c>
      <c r="K61" s="22"/>
    </row>
    <row r="62" spans="2:11" ht="51" x14ac:dyDescent="0.2">
      <c r="B62" s="56">
        <v>2</v>
      </c>
      <c r="C62" s="32" t="s">
        <v>115</v>
      </c>
      <c r="D62" s="24" t="s">
        <v>48</v>
      </c>
      <c r="E62" s="23" t="s">
        <v>126</v>
      </c>
      <c r="F62" s="22" t="s">
        <v>1554</v>
      </c>
      <c r="G62" s="22" t="s">
        <v>1564</v>
      </c>
      <c r="H62" s="22" t="s">
        <v>998</v>
      </c>
      <c r="I62" s="22" t="s">
        <v>999</v>
      </c>
      <c r="J62" s="22" t="s">
        <v>1000</v>
      </c>
      <c r="K62" s="22"/>
    </row>
    <row r="63" spans="2:11" ht="25.5" x14ac:dyDescent="0.2">
      <c r="B63" s="56">
        <v>2</v>
      </c>
      <c r="C63" s="32" t="s">
        <v>115</v>
      </c>
      <c r="D63" s="24" t="s">
        <v>48</v>
      </c>
      <c r="E63" s="23" t="s">
        <v>127</v>
      </c>
      <c r="F63" s="22" t="s">
        <v>1001</v>
      </c>
      <c r="G63" s="22" t="s">
        <v>128</v>
      </c>
      <c r="H63" s="22" t="s">
        <v>129</v>
      </c>
      <c r="I63" s="22" t="s">
        <v>130</v>
      </c>
      <c r="J63" s="22" t="s">
        <v>131</v>
      </c>
      <c r="K63" s="22"/>
    </row>
    <row r="64" spans="2:11" ht="38.25" x14ac:dyDescent="0.2">
      <c r="B64" s="56">
        <v>2</v>
      </c>
      <c r="C64" s="32" t="s">
        <v>115</v>
      </c>
      <c r="D64" s="24" t="s">
        <v>46</v>
      </c>
      <c r="E64" s="23" t="s">
        <v>132</v>
      </c>
      <c r="F64" s="22" t="s">
        <v>1002</v>
      </c>
      <c r="G64" s="22" t="s">
        <v>1003</v>
      </c>
      <c r="H64" s="22" t="s">
        <v>1004</v>
      </c>
      <c r="I64" s="22" t="s">
        <v>1005</v>
      </c>
      <c r="J64" s="22" t="s">
        <v>1006</v>
      </c>
      <c r="K64" s="22"/>
    </row>
    <row r="65" spans="2:12" ht="25.5" x14ac:dyDescent="0.2">
      <c r="B65" s="56">
        <v>2</v>
      </c>
      <c r="C65" s="32" t="s">
        <v>133</v>
      </c>
      <c r="D65" s="24" t="s">
        <v>46</v>
      </c>
      <c r="E65" s="23" t="s">
        <v>134</v>
      </c>
      <c r="F65" s="22" t="s">
        <v>1007</v>
      </c>
      <c r="G65" s="22" t="s">
        <v>1008</v>
      </c>
      <c r="H65" s="22" t="s">
        <v>1009</v>
      </c>
      <c r="I65" s="22" t="s">
        <v>1010</v>
      </c>
      <c r="J65" s="22" t="s">
        <v>1011</v>
      </c>
      <c r="K65" s="22"/>
    </row>
    <row r="66" spans="2:12" ht="38.25" x14ac:dyDescent="0.2">
      <c r="B66" s="56">
        <v>3</v>
      </c>
      <c r="C66" s="32" t="s">
        <v>133</v>
      </c>
      <c r="D66" s="24" t="s">
        <v>48</v>
      </c>
      <c r="E66" s="23" t="s">
        <v>135</v>
      </c>
      <c r="F66" s="22" t="s">
        <v>1012</v>
      </c>
      <c r="G66" s="22" t="s">
        <v>1013</v>
      </c>
      <c r="H66" s="22" t="s">
        <v>1014</v>
      </c>
      <c r="I66" s="22" t="s">
        <v>1015</v>
      </c>
      <c r="J66" s="22" t="s">
        <v>1016</v>
      </c>
      <c r="K66" s="22"/>
    </row>
    <row r="67" spans="2:12" ht="25.5" x14ac:dyDescent="0.2">
      <c r="B67" s="56">
        <v>3</v>
      </c>
      <c r="C67" s="32" t="s">
        <v>133</v>
      </c>
      <c r="D67" s="24" t="s">
        <v>54</v>
      </c>
      <c r="E67" s="23" t="s">
        <v>136</v>
      </c>
      <c r="F67" s="22" t="s">
        <v>1017</v>
      </c>
      <c r="G67" s="22" t="s">
        <v>1018</v>
      </c>
      <c r="H67" s="22" t="s">
        <v>1019</v>
      </c>
      <c r="I67" s="22" t="s">
        <v>1020</v>
      </c>
      <c r="J67" s="22" t="s">
        <v>1021</v>
      </c>
      <c r="K67" s="22"/>
    </row>
    <row r="68" spans="2:12" ht="51" x14ac:dyDescent="0.2">
      <c r="B68" s="56">
        <v>3</v>
      </c>
      <c r="C68" s="32" t="s">
        <v>133</v>
      </c>
      <c r="D68" s="24" t="s">
        <v>48</v>
      </c>
      <c r="E68" s="23" t="s">
        <v>137</v>
      </c>
      <c r="F68" s="22" t="s">
        <v>1565</v>
      </c>
      <c r="G68" s="22" t="s">
        <v>1022</v>
      </c>
      <c r="H68" s="22" t="s">
        <v>1023</v>
      </c>
      <c r="I68" s="22" t="s">
        <v>1024</v>
      </c>
      <c r="J68" s="22" t="s">
        <v>1025</v>
      </c>
      <c r="K68" s="22"/>
      <c r="L68" s="21" t="s">
        <v>1026</v>
      </c>
    </row>
    <row r="69" spans="2:12" ht="25.5" x14ac:dyDescent="0.2">
      <c r="B69" s="56">
        <v>3</v>
      </c>
      <c r="C69" s="32" t="s">
        <v>133</v>
      </c>
      <c r="D69" s="24" t="s">
        <v>46</v>
      </c>
      <c r="E69" s="23" t="s">
        <v>138</v>
      </c>
      <c r="F69" s="22" t="s">
        <v>1566</v>
      </c>
      <c r="G69" s="74" t="s">
        <v>139</v>
      </c>
      <c r="H69" s="74" t="s">
        <v>140</v>
      </c>
      <c r="I69" s="74" t="s">
        <v>141</v>
      </c>
      <c r="J69" s="22" t="s">
        <v>1027</v>
      </c>
      <c r="K69" s="22"/>
    </row>
    <row r="70" spans="2:12" ht="76.5" x14ac:dyDescent="0.2">
      <c r="B70" s="56">
        <v>3</v>
      </c>
      <c r="C70" s="32" t="s">
        <v>133</v>
      </c>
      <c r="D70" s="24" t="s">
        <v>46</v>
      </c>
      <c r="E70" s="23" t="s">
        <v>142</v>
      </c>
      <c r="F70" s="22" t="s">
        <v>1553</v>
      </c>
      <c r="G70" s="22" t="s">
        <v>1028</v>
      </c>
      <c r="H70" s="22" t="s">
        <v>1029</v>
      </c>
      <c r="I70" s="22" t="s">
        <v>1030</v>
      </c>
      <c r="J70" s="22" t="s">
        <v>1031</v>
      </c>
      <c r="K70" s="22"/>
    </row>
    <row r="71" spans="2:12" ht="38.25" x14ac:dyDescent="0.2">
      <c r="B71" s="56">
        <v>3</v>
      </c>
      <c r="C71" s="32" t="s">
        <v>133</v>
      </c>
      <c r="D71" s="24" t="s">
        <v>48</v>
      </c>
      <c r="E71" s="23" t="s">
        <v>143</v>
      </c>
      <c r="F71" s="22" t="s">
        <v>1567</v>
      </c>
      <c r="G71" s="22" t="s">
        <v>1032</v>
      </c>
      <c r="H71" s="22" t="s">
        <v>1033</v>
      </c>
      <c r="I71" s="22" t="s">
        <v>1034</v>
      </c>
      <c r="J71" s="22" t="s">
        <v>1035</v>
      </c>
      <c r="K71" s="22"/>
    </row>
    <row r="72" spans="2:12" ht="25.5" x14ac:dyDescent="0.2">
      <c r="B72" s="56">
        <v>3</v>
      </c>
      <c r="C72" s="32" t="s">
        <v>133</v>
      </c>
      <c r="D72" s="24" t="s">
        <v>46</v>
      </c>
      <c r="E72" s="23" t="s">
        <v>144</v>
      </c>
      <c r="F72" s="22" t="s">
        <v>1568</v>
      </c>
      <c r="G72" s="22" t="s">
        <v>1036</v>
      </c>
      <c r="H72" s="22" t="s">
        <v>1037</v>
      </c>
      <c r="I72" s="22" t="s">
        <v>1038</v>
      </c>
      <c r="J72" s="22" t="s">
        <v>1039</v>
      </c>
      <c r="K72" s="22"/>
    </row>
    <row r="73" spans="2:12" ht="38.25" x14ac:dyDescent="0.2">
      <c r="B73" s="56">
        <v>3</v>
      </c>
      <c r="C73" s="32" t="s">
        <v>133</v>
      </c>
      <c r="D73" s="24" t="s">
        <v>54</v>
      </c>
      <c r="E73" s="23" t="s">
        <v>145</v>
      </c>
      <c r="F73" s="22" t="s">
        <v>1040</v>
      </c>
      <c r="G73" s="22" t="s">
        <v>1081</v>
      </c>
      <c r="H73" s="22" t="s">
        <v>1569</v>
      </c>
      <c r="I73" s="22" t="s">
        <v>1041</v>
      </c>
      <c r="J73" s="22" t="s">
        <v>1042</v>
      </c>
      <c r="K73" s="22"/>
    </row>
    <row r="74" spans="2:12" ht="63.75" x14ac:dyDescent="0.2">
      <c r="B74" s="56">
        <v>3</v>
      </c>
      <c r="C74" s="32" t="s">
        <v>146</v>
      </c>
      <c r="D74" s="24" t="s">
        <v>46</v>
      </c>
      <c r="E74" s="23" t="s">
        <v>147</v>
      </c>
      <c r="F74" s="22" t="s">
        <v>1044</v>
      </c>
      <c r="G74" s="22" t="s">
        <v>1570</v>
      </c>
      <c r="H74" s="22" t="s">
        <v>1571</v>
      </c>
      <c r="I74" s="22" t="s">
        <v>1043</v>
      </c>
      <c r="J74" s="22" t="s">
        <v>1045</v>
      </c>
      <c r="K74" s="22"/>
    </row>
    <row r="75" spans="2:12" ht="35.25" customHeight="1" x14ac:dyDescent="0.2">
      <c r="B75" s="56">
        <v>3</v>
      </c>
      <c r="C75" s="32" t="s">
        <v>146</v>
      </c>
      <c r="D75" s="24" t="s">
        <v>48</v>
      </c>
      <c r="E75" s="23" t="s">
        <v>148</v>
      </c>
      <c r="F75" s="22" t="s">
        <v>1046</v>
      </c>
      <c r="G75" s="22" t="s">
        <v>1047</v>
      </c>
      <c r="H75" s="22" t="s">
        <v>1048</v>
      </c>
      <c r="I75" s="22" t="s">
        <v>1606</v>
      </c>
      <c r="J75" s="22" t="s">
        <v>1049</v>
      </c>
      <c r="K75" s="22"/>
    </row>
    <row r="76" spans="2:12" ht="25.5" x14ac:dyDescent="0.2">
      <c r="B76" s="56">
        <v>3</v>
      </c>
      <c r="C76" s="32" t="s">
        <v>146</v>
      </c>
      <c r="D76" s="24" t="s">
        <v>54</v>
      </c>
      <c r="E76" s="23" t="s">
        <v>149</v>
      </c>
      <c r="F76" s="22" t="s">
        <v>1050</v>
      </c>
      <c r="G76" s="55" t="s">
        <v>1016</v>
      </c>
      <c r="H76" s="55" t="s">
        <v>1051</v>
      </c>
      <c r="I76" s="55" t="s">
        <v>1054</v>
      </c>
      <c r="J76" s="55" t="s">
        <v>1052</v>
      </c>
      <c r="K76" s="22"/>
    </row>
    <row r="77" spans="2:12" ht="38.25" x14ac:dyDescent="0.2">
      <c r="B77" s="56">
        <v>3</v>
      </c>
      <c r="C77" s="32" t="s">
        <v>146</v>
      </c>
      <c r="D77" s="24" t="s">
        <v>46</v>
      </c>
      <c r="E77" s="23" t="s">
        <v>150</v>
      </c>
      <c r="F77" s="22" t="s">
        <v>1055</v>
      </c>
      <c r="G77" s="22" t="s">
        <v>1056</v>
      </c>
      <c r="H77" s="22" t="s">
        <v>1057</v>
      </c>
      <c r="I77" s="22" t="s">
        <v>1058</v>
      </c>
      <c r="J77" s="22" t="s">
        <v>1059</v>
      </c>
      <c r="K77" s="22"/>
    </row>
    <row r="78" spans="2:12" ht="25.5" x14ac:dyDescent="0.2">
      <c r="B78" s="56">
        <v>3</v>
      </c>
      <c r="C78" s="32" t="s">
        <v>146</v>
      </c>
      <c r="D78" s="24" t="s">
        <v>46</v>
      </c>
      <c r="E78" s="23" t="s">
        <v>151</v>
      </c>
      <c r="F78" s="22" t="s">
        <v>1060</v>
      </c>
      <c r="G78" s="22" t="s">
        <v>1061</v>
      </c>
      <c r="H78" s="22" t="s">
        <v>1062</v>
      </c>
      <c r="I78" s="22" t="s">
        <v>1063</v>
      </c>
      <c r="J78" s="22" t="s">
        <v>1064</v>
      </c>
      <c r="K78" s="22"/>
    </row>
    <row r="79" spans="2:12" ht="25.5" x14ac:dyDescent="0.2">
      <c r="B79" s="56">
        <v>3</v>
      </c>
      <c r="C79" s="32" t="s">
        <v>146</v>
      </c>
      <c r="D79" s="24" t="s">
        <v>48</v>
      </c>
      <c r="E79" s="23" t="s">
        <v>152</v>
      </c>
      <c r="F79" s="22" t="s">
        <v>1065</v>
      </c>
      <c r="G79" s="22" t="s">
        <v>1066</v>
      </c>
      <c r="H79" s="22" t="s">
        <v>1067</v>
      </c>
      <c r="I79" s="22" t="s">
        <v>1068</v>
      </c>
      <c r="J79" s="22" t="s">
        <v>1069</v>
      </c>
      <c r="K79" s="22"/>
    </row>
    <row r="80" spans="2:12" ht="76.5" x14ac:dyDescent="0.2">
      <c r="B80" s="56">
        <v>3</v>
      </c>
      <c r="C80" s="32" t="s">
        <v>146</v>
      </c>
      <c r="D80" s="24" t="s">
        <v>48</v>
      </c>
      <c r="E80" s="23" t="s">
        <v>153</v>
      </c>
      <c r="F80" s="22" t="s">
        <v>1070</v>
      </c>
      <c r="G80" s="22" t="s">
        <v>1071</v>
      </c>
      <c r="H80" s="22" t="s">
        <v>1072</v>
      </c>
      <c r="I80" s="22" t="s">
        <v>1073</v>
      </c>
      <c r="J80" s="22" t="s">
        <v>1074</v>
      </c>
      <c r="K80" s="22"/>
    </row>
    <row r="81" spans="2:12" ht="38.25" x14ac:dyDescent="0.2">
      <c r="B81" s="56">
        <v>3</v>
      </c>
      <c r="C81" s="32" t="s">
        <v>146</v>
      </c>
      <c r="D81" s="24" t="s">
        <v>46</v>
      </c>
      <c r="E81" s="23" t="s">
        <v>154</v>
      </c>
      <c r="F81" s="22" t="s">
        <v>1075</v>
      </c>
      <c r="G81" s="22" t="s">
        <v>1572</v>
      </c>
      <c r="H81" s="22" t="s">
        <v>1573</v>
      </c>
      <c r="I81" s="22" t="s">
        <v>1574</v>
      </c>
      <c r="J81" s="22" t="s">
        <v>1575</v>
      </c>
      <c r="K81" s="22"/>
      <c r="L81" s="21" t="s">
        <v>1076</v>
      </c>
    </row>
    <row r="82" spans="2:12" ht="76.5" x14ac:dyDescent="0.2">
      <c r="B82" s="56">
        <v>3</v>
      </c>
      <c r="C82" s="32" t="s">
        <v>146</v>
      </c>
      <c r="D82" s="24" t="s">
        <v>54</v>
      </c>
      <c r="E82" s="23" t="s">
        <v>155</v>
      </c>
      <c r="F82" s="22" t="s">
        <v>1077</v>
      </c>
      <c r="G82" s="22" t="s">
        <v>1080</v>
      </c>
      <c r="H82" s="22" t="s">
        <v>1078</v>
      </c>
      <c r="I82" s="22" t="s">
        <v>1079</v>
      </c>
      <c r="J82" s="22" t="s">
        <v>1576</v>
      </c>
      <c r="K82" s="22"/>
    </row>
    <row r="83" spans="2:12" ht="25.5" x14ac:dyDescent="0.2">
      <c r="B83" s="56">
        <v>3</v>
      </c>
      <c r="C83" s="32" t="s">
        <v>146</v>
      </c>
      <c r="D83" s="24" t="s">
        <v>46</v>
      </c>
      <c r="E83" s="23" t="s">
        <v>156</v>
      </c>
      <c r="F83" s="22" t="s">
        <v>1082</v>
      </c>
      <c r="G83" s="74" t="s">
        <v>157</v>
      </c>
      <c r="H83" s="74" t="s">
        <v>158</v>
      </c>
      <c r="I83" s="74" t="s">
        <v>159</v>
      </c>
      <c r="J83" s="74" t="s">
        <v>160</v>
      </c>
      <c r="K83" s="22"/>
    </row>
    <row r="84" spans="2:12" ht="38.25" x14ac:dyDescent="0.2">
      <c r="B84" s="56">
        <v>3</v>
      </c>
      <c r="C84" s="32" t="s">
        <v>146</v>
      </c>
      <c r="D84" s="24" t="s">
        <v>48</v>
      </c>
      <c r="E84" s="23" t="s">
        <v>161</v>
      </c>
      <c r="F84" s="22" t="s">
        <v>1083</v>
      </c>
      <c r="G84" s="22" t="s">
        <v>1084</v>
      </c>
      <c r="H84" s="22" t="s">
        <v>1085</v>
      </c>
      <c r="I84" s="22" t="s">
        <v>1086</v>
      </c>
      <c r="J84" s="22" t="s">
        <v>1087</v>
      </c>
      <c r="K84" s="22"/>
      <c r="L84" s="21" t="s">
        <v>1088</v>
      </c>
    </row>
    <row r="85" spans="2:12" ht="25.5" x14ac:dyDescent="0.2">
      <c r="B85" s="56">
        <v>3</v>
      </c>
      <c r="C85" s="32" t="s">
        <v>146</v>
      </c>
      <c r="D85" s="24" t="s">
        <v>46</v>
      </c>
      <c r="E85" s="23" t="s">
        <v>162</v>
      </c>
      <c r="F85" s="22" t="s">
        <v>1552</v>
      </c>
      <c r="G85" s="22" t="s">
        <v>1089</v>
      </c>
      <c r="H85" s="22" t="s">
        <v>1577</v>
      </c>
      <c r="I85" s="22" t="s">
        <v>1090</v>
      </c>
      <c r="J85" s="22" t="s">
        <v>1091</v>
      </c>
      <c r="K85" s="22"/>
    </row>
    <row r="86" spans="2:12" ht="89.25" x14ac:dyDescent="0.2">
      <c r="B86" s="56">
        <v>3</v>
      </c>
      <c r="C86" s="32" t="s">
        <v>146</v>
      </c>
      <c r="D86" s="24" t="s">
        <v>54</v>
      </c>
      <c r="E86" s="23" t="s">
        <v>163</v>
      </c>
      <c r="F86" s="22" t="s">
        <v>1605</v>
      </c>
      <c r="G86" s="22" t="s">
        <v>1092</v>
      </c>
      <c r="H86" s="22" t="s">
        <v>1093</v>
      </c>
      <c r="I86" s="22" t="s">
        <v>1094</v>
      </c>
      <c r="J86" s="22" t="s">
        <v>1095</v>
      </c>
      <c r="K86" s="22"/>
    </row>
    <row r="87" spans="2:12" ht="38.25" x14ac:dyDescent="0.2">
      <c r="B87" s="56">
        <v>3</v>
      </c>
      <c r="C87" s="32" t="s">
        <v>164</v>
      </c>
      <c r="D87" s="24" t="s">
        <v>48</v>
      </c>
      <c r="E87" s="23" t="s">
        <v>165</v>
      </c>
      <c r="F87" s="22" t="s">
        <v>1578</v>
      </c>
      <c r="G87" s="22" t="s">
        <v>1096</v>
      </c>
      <c r="H87" s="22" t="s">
        <v>1097</v>
      </c>
      <c r="I87" s="22" t="s">
        <v>1098</v>
      </c>
      <c r="J87" s="22" t="s">
        <v>1099</v>
      </c>
      <c r="K87" s="22"/>
    </row>
    <row r="88" spans="2:12" ht="38.25" x14ac:dyDescent="0.2">
      <c r="B88" s="56">
        <v>3</v>
      </c>
      <c r="C88" s="32" t="s">
        <v>164</v>
      </c>
      <c r="D88" s="24" t="s">
        <v>54</v>
      </c>
      <c r="E88" s="23" t="s">
        <v>166</v>
      </c>
      <c r="F88" s="22" t="s">
        <v>1100</v>
      </c>
      <c r="G88" s="22" t="s">
        <v>1101</v>
      </c>
      <c r="H88" s="22" t="s">
        <v>1102</v>
      </c>
      <c r="I88" s="22" t="s">
        <v>1103</v>
      </c>
      <c r="J88" s="22" t="s">
        <v>1104</v>
      </c>
      <c r="K88" s="22"/>
    </row>
    <row r="89" spans="2:12" ht="51" x14ac:dyDescent="0.2">
      <c r="B89" s="56">
        <v>3</v>
      </c>
      <c r="C89" s="32" t="s">
        <v>164</v>
      </c>
      <c r="D89" s="24" t="s">
        <v>48</v>
      </c>
      <c r="E89" s="23" t="s">
        <v>167</v>
      </c>
      <c r="F89" s="22" t="s">
        <v>1119</v>
      </c>
      <c r="G89" s="22" t="s">
        <v>1105</v>
      </c>
      <c r="H89" s="22" t="s">
        <v>1106</v>
      </c>
      <c r="I89" s="22" t="s">
        <v>1107</v>
      </c>
      <c r="J89" s="22" t="s">
        <v>1108</v>
      </c>
      <c r="K89" s="22"/>
    </row>
    <row r="90" spans="2:12" ht="25.5" x14ac:dyDescent="0.2">
      <c r="B90" s="56">
        <v>3</v>
      </c>
      <c r="C90" s="32" t="s">
        <v>164</v>
      </c>
      <c r="D90" s="24" t="s">
        <v>46</v>
      </c>
      <c r="E90" s="23" t="s">
        <v>168</v>
      </c>
      <c r="F90" s="22" t="s">
        <v>1109</v>
      </c>
      <c r="G90" s="22" t="s">
        <v>1110</v>
      </c>
      <c r="H90" s="22" t="s">
        <v>1111</v>
      </c>
      <c r="I90" s="22" t="s">
        <v>1579</v>
      </c>
      <c r="J90" s="22" t="s">
        <v>1112</v>
      </c>
      <c r="K90" s="22"/>
    </row>
    <row r="91" spans="2:12" ht="38.25" x14ac:dyDescent="0.2">
      <c r="B91" s="56">
        <v>3</v>
      </c>
      <c r="C91" s="32" t="s">
        <v>164</v>
      </c>
      <c r="D91" s="24" t="s">
        <v>54</v>
      </c>
      <c r="E91" s="23" t="s">
        <v>169</v>
      </c>
      <c r="F91" s="22" t="s">
        <v>1113</v>
      </c>
      <c r="G91" s="22" t="s">
        <v>1114</v>
      </c>
      <c r="H91" s="22" t="s">
        <v>1115</v>
      </c>
      <c r="I91" s="22" t="s">
        <v>1116</v>
      </c>
      <c r="J91" s="22" t="s">
        <v>1117</v>
      </c>
      <c r="K91" s="22"/>
    </row>
    <row r="92" spans="2:12" ht="25.5" x14ac:dyDescent="0.2">
      <c r="B92" s="56">
        <v>3</v>
      </c>
      <c r="C92" s="32" t="s">
        <v>164</v>
      </c>
      <c r="D92" s="24" t="s">
        <v>46</v>
      </c>
      <c r="E92" s="23" t="s">
        <v>170</v>
      </c>
      <c r="F92" s="22" t="s">
        <v>1118</v>
      </c>
      <c r="G92" s="22" t="s">
        <v>1120</v>
      </c>
      <c r="H92" s="22" t="s">
        <v>1121</v>
      </c>
      <c r="I92" s="22" t="s">
        <v>1122</v>
      </c>
      <c r="J92" s="22" t="s">
        <v>1123</v>
      </c>
      <c r="K92" s="22"/>
    </row>
    <row r="93" spans="2:12" ht="25.5" x14ac:dyDescent="0.2">
      <c r="B93" s="56">
        <v>3</v>
      </c>
      <c r="C93" s="32" t="s">
        <v>171</v>
      </c>
      <c r="D93" s="24" t="s">
        <v>46</v>
      </c>
      <c r="E93" s="23" t="s">
        <v>172</v>
      </c>
      <c r="F93" s="22" t="s">
        <v>1580</v>
      </c>
      <c r="G93" s="22" t="s">
        <v>1124</v>
      </c>
      <c r="H93" s="22" t="s">
        <v>1125</v>
      </c>
      <c r="I93" s="22" t="s">
        <v>1126</v>
      </c>
      <c r="J93" s="22" t="s">
        <v>1127</v>
      </c>
      <c r="K93" s="22"/>
    </row>
    <row r="94" spans="2:12" ht="38.25" x14ac:dyDescent="0.2">
      <c r="B94" s="56">
        <v>3</v>
      </c>
      <c r="C94" s="32" t="s">
        <v>171</v>
      </c>
      <c r="D94" s="24" t="s">
        <v>54</v>
      </c>
      <c r="E94" s="23" t="s">
        <v>173</v>
      </c>
      <c r="F94" s="22" t="s">
        <v>1128</v>
      </c>
      <c r="G94" s="22" t="s">
        <v>1129</v>
      </c>
      <c r="H94" s="22" t="s">
        <v>1130</v>
      </c>
      <c r="I94" s="22" t="s">
        <v>1131</v>
      </c>
      <c r="J94" s="22" t="s">
        <v>1581</v>
      </c>
      <c r="K94" s="22"/>
    </row>
    <row r="95" spans="2:12" ht="38.25" x14ac:dyDescent="0.2">
      <c r="B95" s="56">
        <v>3</v>
      </c>
      <c r="C95" s="32" t="s">
        <v>171</v>
      </c>
      <c r="D95" s="24" t="s">
        <v>54</v>
      </c>
      <c r="E95" s="23" t="s">
        <v>174</v>
      </c>
      <c r="F95" s="22" t="s">
        <v>1132</v>
      </c>
      <c r="G95" s="22" t="s">
        <v>1133</v>
      </c>
      <c r="H95" s="22" t="s">
        <v>1134</v>
      </c>
      <c r="I95" s="22" t="s">
        <v>1135</v>
      </c>
      <c r="J95" s="22" t="s">
        <v>1136</v>
      </c>
      <c r="K95" s="22"/>
    </row>
    <row r="96" spans="2:12" ht="25.5" x14ac:dyDescent="0.2">
      <c r="B96" s="56">
        <v>3</v>
      </c>
      <c r="C96" s="32" t="s">
        <v>146</v>
      </c>
      <c r="D96" s="24" t="s">
        <v>46</v>
      </c>
      <c r="E96" s="23" t="s">
        <v>175</v>
      </c>
      <c r="F96" s="22" t="s">
        <v>1137</v>
      </c>
      <c r="G96" s="22" t="s">
        <v>1139</v>
      </c>
      <c r="H96" s="22" t="s">
        <v>1138</v>
      </c>
      <c r="I96" s="22" t="s">
        <v>1140</v>
      </c>
      <c r="J96" s="22" t="s">
        <v>1141</v>
      </c>
      <c r="K96" s="22"/>
    </row>
    <row r="97" spans="2:12" ht="76.5" x14ac:dyDescent="0.2">
      <c r="B97" s="56">
        <v>3</v>
      </c>
      <c r="C97" s="32" t="s">
        <v>146</v>
      </c>
      <c r="D97" s="24" t="s">
        <v>46</v>
      </c>
      <c r="E97" s="23" t="s">
        <v>176</v>
      </c>
      <c r="F97" s="22" t="s">
        <v>1604</v>
      </c>
      <c r="G97" s="22" t="s">
        <v>1143</v>
      </c>
      <c r="H97" s="22" t="s">
        <v>177</v>
      </c>
      <c r="I97" s="22" t="s">
        <v>1144</v>
      </c>
      <c r="J97" s="22" t="s">
        <v>1145</v>
      </c>
      <c r="K97" s="22"/>
      <c r="L97" s="21" t="s">
        <v>1142</v>
      </c>
    </row>
    <row r="98" spans="2:12" ht="25.5" x14ac:dyDescent="0.2">
      <c r="B98" s="56">
        <v>4</v>
      </c>
      <c r="C98" s="32" t="s">
        <v>178</v>
      </c>
      <c r="D98" s="24" t="s">
        <v>46</v>
      </c>
      <c r="E98" s="23" t="s">
        <v>179</v>
      </c>
      <c r="F98" s="22" t="s">
        <v>1146</v>
      </c>
      <c r="G98" s="22" t="s">
        <v>1147</v>
      </c>
      <c r="H98" s="22" t="s">
        <v>1148</v>
      </c>
      <c r="I98" s="22" t="s">
        <v>1149</v>
      </c>
      <c r="J98" s="22" t="s">
        <v>1150</v>
      </c>
      <c r="K98" s="22"/>
    </row>
    <row r="99" spans="2:12" ht="38.25" x14ac:dyDescent="0.2">
      <c r="B99" s="56">
        <v>4</v>
      </c>
      <c r="C99" s="32" t="s">
        <v>178</v>
      </c>
      <c r="D99" s="24" t="s">
        <v>46</v>
      </c>
      <c r="E99" s="23" t="s">
        <v>180</v>
      </c>
      <c r="F99" s="22" t="s">
        <v>1151</v>
      </c>
      <c r="G99" s="22" t="s">
        <v>1152</v>
      </c>
      <c r="H99" s="61" t="s">
        <v>1153</v>
      </c>
      <c r="I99" s="22" t="s">
        <v>1154</v>
      </c>
      <c r="J99" s="61" t="s">
        <v>1155</v>
      </c>
      <c r="K99" s="22"/>
    </row>
    <row r="100" spans="2:12" ht="25.5" x14ac:dyDescent="0.2">
      <c r="B100" s="56">
        <v>4</v>
      </c>
      <c r="C100" s="32" t="s">
        <v>181</v>
      </c>
      <c r="D100" s="24" t="s">
        <v>46</v>
      </c>
      <c r="E100" s="23" t="s">
        <v>182</v>
      </c>
      <c r="F100" s="22" t="s">
        <v>1156</v>
      </c>
      <c r="G100" s="22" t="s">
        <v>1157</v>
      </c>
      <c r="H100" s="22" t="s">
        <v>1158</v>
      </c>
      <c r="I100" s="22" t="s">
        <v>1159</v>
      </c>
      <c r="J100" s="22" t="s">
        <v>1160</v>
      </c>
      <c r="K100" s="22"/>
    </row>
    <row r="101" spans="2:12" ht="25.5" x14ac:dyDescent="0.2">
      <c r="B101" s="56">
        <v>4</v>
      </c>
      <c r="C101" s="32" t="s">
        <v>181</v>
      </c>
      <c r="D101" s="24" t="s">
        <v>46</v>
      </c>
      <c r="E101" s="23" t="s">
        <v>183</v>
      </c>
      <c r="F101" s="22" t="s">
        <v>1161</v>
      </c>
      <c r="G101" s="22" t="s">
        <v>1163</v>
      </c>
      <c r="H101" s="22" t="s">
        <v>1164</v>
      </c>
      <c r="I101" s="22" t="s">
        <v>1162</v>
      </c>
      <c r="J101" s="22" t="s">
        <v>1165</v>
      </c>
      <c r="K101" s="22"/>
    </row>
    <row r="102" spans="2:12" ht="38.25" x14ac:dyDescent="0.2">
      <c r="B102" s="56">
        <v>4</v>
      </c>
      <c r="C102" s="32" t="s">
        <v>181</v>
      </c>
      <c r="D102" s="24" t="s">
        <v>46</v>
      </c>
      <c r="E102" s="23" t="s">
        <v>184</v>
      </c>
      <c r="F102" s="22" t="s">
        <v>1166</v>
      </c>
      <c r="G102" s="74" t="s">
        <v>185</v>
      </c>
      <c r="H102" s="74" t="s">
        <v>186</v>
      </c>
      <c r="I102" s="74" t="s">
        <v>187</v>
      </c>
      <c r="J102" s="74" t="s">
        <v>188</v>
      </c>
      <c r="K102" s="22"/>
    </row>
    <row r="103" spans="2:12" ht="25.5" x14ac:dyDescent="0.2">
      <c r="B103" s="56">
        <v>4</v>
      </c>
      <c r="C103" s="32" t="s">
        <v>181</v>
      </c>
      <c r="D103" s="24" t="s">
        <v>46</v>
      </c>
      <c r="E103" s="23" t="s">
        <v>189</v>
      </c>
      <c r="F103" s="22" t="s">
        <v>1167</v>
      </c>
      <c r="G103" s="22" t="s">
        <v>1168</v>
      </c>
      <c r="H103" s="22" t="s">
        <v>857</v>
      </c>
      <c r="I103" s="22" t="s">
        <v>856</v>
      </c>
      <c r="J103" s="22" t="s">
        <v>908</v>
      </c>
      <c r="K103" s="22"/>
    </row>
    <row r="104" spans="2:12" ht="38.25" x14ac:dyDescent="0.2">
      <c r="B104" s="56">
        <v>4</v>
      </c>
      <c r="C104" s="32" t="s">
        <v>178</v>
      </c>
      <c r="D104" s="24" t="s">
        <v>46</v>
      </c>
      <c r="E104" s="23" t="s">
        <v>190</v>
      </c>
      <c r="F104" s="22" t="s">
        <v>1169</v>
      </c>
      <c r="G104" s="22" t="s">
        <v>1171</v>
      </c>
      <c r="H104" s="22" t="s">
        <v>1172</v>
      </c>
      <c r="I104" s="22" t="s">
        <v>1173</v>
      </c>
      <c r="J104" s="22" t="s">
        <v>1174</v>
      </c>
      <c r="K104" s="22"/>
      <c r="L104" s="21" t="s">
        <v>1170</v>
      </c>
    </row>
    <row r="105" spans="2:12" ht="25.5" x14ac:dyDescent="0.2">
      <c r="B105" s="56">
        <v>4</v>
      </c>
      <c r="C105" s="32" t="s">
        <v>178</v>
      </c>
      <c r="D105" s="24" t="s">
        <v>46</v>
      </c>
      <c r="E105" s="23" t="s">
        <v>191</v>
      </c>
      <c r="F105" s="22" t="s">
        <v>1582</v>
      </c>
      <c r="G105" s="22" t="s">
        <v>1157</v>
      </c>
      <c r="H105" s="22" t="s">
        <v>1158</v>
      </c>
      <c r="I105" s="22" t="s">
        <v>1160</v>
      </c>
      <c r="J105" s="22" t="s">
        <v>1175</v>
      </c>
      <c r="K105" s="22"/>
    </row>
    <row r="106" spans="2:12" ht="25.5" x14ac:dyDescent="0.2">
      <c r="B106" s="56">
        <v>4</v>
      </c>
      <c r="C106" s="32" t="s">
        <v>178</v>
      </c>
      <c r="D106" s="24" t="s">
        <v>46</v>
      </c>
      <c r="E106" s="23" t="s">
        <v>192</v>
      </c>
      <c r="F106" s="22" t="s">
        <v>1176</v>
      </c>
      <c r="G106" s="22" t="s">
        <v>1177</v>
      </c>
      <c r="H106" s="22" t="s">
        <v>1178</v>
      </c>
      <c r="I106" s="22" t="s">
        <v>1179</v>
      </c>
      <c r="J106" s="22" t="s">
        <v>1180</v>
      </c>
      <c r="K106" s="22"/>
    </row>
    <row r="107" spans="2:12" ht="25.5" x14ac:dyDescent="0.2">
      <c r="B107" s="56">
        <v>4</v>
      </c>
      <c r="C107" s="32" t="s">
        <v>178</v>
      </c>
      <c r="D107" s="24" t="s">
        <v>46</v>
      </c>
      <c r="E107" s="23" t="s">
        <v>193</v>
      </c>
      <c r="F107" s="22" t="s">
        <v>1181</v>
      </c>
      <c r="G107" s="22" t="s">
        <v>1182</v>
      </c>
      <c r="H107" s="22" t="s">
        <v>1183</v>
      </c>
      <c r="I107" s="22" t="s">
        <v>1184</v>
      </c>
      <c r="J107" s="22" t="s">
        <v>1185</v>
      </c>
      <c r="K107" s="22"/>
    </row>
    <row r="108" spans="2:12" ht="63.75" x14ac:dyDescent="0.2">
      <c r="B108" s="56">
        <v>4</v>
      </c>
      <c r="C108" s="32" t="s">
        <v>178</v>
      </c>
      <c r="D108" s="24" t="s">
        <v>46</v>
      </c>
      <c r="E108" s="23" t="s">
        <v>194</v>
      </c>
      <c r="F108" s="22" t="s">
        <v>1186</v>
      </c>
      <c r="G108" s="22" t="s">
        <v>1187</v>
      </c>
      <c r="H108" s="22" t="s">
        <v>1188</v>
      </c>
      <c r="I108" s="22" t="s">
        <v>1190</v>
      </c>
      <c r="J108" s="22" t="s">
        <v>1191</v>
      </c>
      <c r="K108" s="22"/>
      <c r="L108" s="21" t="s">
        <v>1189</v>
      </c>
    </row>
    <row r="109" spans="2:12" x14ac:dyDescent="0.2">
      <c r="B109" s="56">
        <v>4</v>
      </c>
      <c r="C109" s="32" t="s">
        <v>178</v>
      </c>
      <c r="D109" s="24" t="s">
        <v>46</v>
      </c>
      <c r="E109" s="23" t="s">
        <v>195</v>
      </c>
      <c r="F109" s="22" t="s">
        <v>1192</v>
      </c>
      <c r="G109" s="22" t="s">
        <v>1193</v>
      </c>
      <c r="H109" s="22" t="s">
        <v>1194</v>
      </c>
      <c r="I109" s="22" t="s">
        <v>1195</v>
      </c>
      <c r="J109" s="22" t="s">
        <v>1196</v>
      </c>
      <c r="K109" s="22"/>
    </row>
    <row r="110" spans="2:12" ht="25.5" x14ac:dyDescent="0.2">
      <c r="B110" s="56">
        <v>4</v>
      </c>
      <c r="C110" s="32" t="s">
        <v>181</v>
      </c>
      <c r="D110" s="24" t="s">
        <v>46</v>
      </c>
      <c r="E110" s="23" t="s">
        <v>196</v>
      </c>
      <c r="F110" s="22" t="s">
        <v>1197</v>
      </c>
      <c r="G110" s="22" t="s">
        <v>1198</v>
      </c>
      <c r="H110" s="22" t="s">
        <v>1199</v>
      </c>
      <c r="I110" s="22" t="s">
        <v>1200</v>
      </c>
      <c r="J110" s="22" t="s">
        <v>1201</v>
      </c>
      <c r="K110" s="22"/>
    </row>
    <row r="111" spans="2:12" x14ac:dyDescent="0.2">
      <c r="B111" s="56">
        <v>4</v>
      </c>
      <c r="C111" s="32" t="s">
        <v>181</v>
      </c>
      <c r="D111" s="24" t="s">
        <v>46</v>
      </c>
      <c r="E111" s="23" t="s">
        <v>197</v>
      </c>
      <c r="F111" s="22" t="s">
        <v>1202</v>
      </c>
      <c r="G111" s="22" t="s">
        <v>764</v>
      </c>
      <c r="H111" s="22" t="s">
        <v>1203</v>
      </c>
      <c r="I111" s="22" t="s">
        <v>198</v>
      </c>
      <c r="J111" s="22" t="s">
        <v>1204</v>
      </c>
      <c r="K111" s="22"/>
    </row>
    <row r="112" spans="2:12" ht="63.75" x14ac:dyDescent="0.2">
      <c r="B112" s="56">
        <v>4</v>
      </c>
      <c r="C112" s="32" t="s">
        <v>178</v>
      </c>
      <c r="D112" s="24" t="s">
        <v>48</v>
      </c>
      <c r="E112" s="23" t="s">
        <v>199</v>
      </c>
      <c r="F112" s="22" t="s">
        <v>1205</v>
      </c>
      <c r="G112" s="22" t="s">
        <v>1206</v>
      </c>
      <c r="H112" s="22" t="s">
        <v>1207</v>
      </c>
      <c r="I112" s="22" t="s">
        <v>1208</v>
      </c>
      <c r="J112" s="22" t="s">
        <v>1209</v>
      </c>
      <c r="K112" s="22"/>
    </row>
    <row r="113" spans="2:11" ht="25.5" x14ac:dyDescent="0.2">
      <c r="B113" s="56">
        <v>4</v>
      </c>
      <c r="C113" s="32" t="s">
        <v>178</v>
      </c>
      <c r="D113" s="24" t="s">
        <v>48</v>
      </c>
      <c r="E113" s="23" t="s">
        <v>200</v>
      </c>
      <c r="F113" s="22" t="s">
        <v>1583</v>
      </c>
      <c r="G113" s="22" t="s">
        <v>1210</v>
      </c>
      <c r="H113" s="22" t="s">
        <v>1211</v>
      </c>
      <c r="I113" s="22" t="s">
        <v>1212</v>
      </c>
      <c r="J113" s="22" t="s">
        <v>1213</v>
      </c>
      <c r="K113" s="22"/>
    </row>
    <row r="114" spans="2:11" ht="25.5" x14ac:dyDescent="0.2">
      <c r="B114" s="56">
        <v>4</v>
      </c>
      <c r="C114" s="32" t="s">
        <v>178</v>
      </c>
      <c r="D114" s="24" t="s">
        <v>48</v>
      </c>
      <c r="E114" s="23" t="s">
        <v>201</v>
      </c>
      <c r="F114" s="22" t="s">
        <v>1214</v>
      </c>
      <c r="G114" s="22" t="s">
        <v>1215</v>
      </c>
      <c r="H114" s="22" t="s">
        <v>1216</v>
      </c>
      <c r="I114" s="22" t="s">
        <v>1217</v>
      </c>
      <c r="J114" s="22" t="s">
        <v>1218</v>
      </c>
      <c r="K114" s="22"/>
    </row>
    <row r="115" spans="2:11" ht="25.5" x14ac:dyDescent="0.2">
      <c r="B115" s="56">
        <v>4</v>
      </c>
      <c r="C115" s="32" t="s">
        <v>178</v>
      </c>
      <c r="D115" s="24" t="s">
        <v>48</v>
      </c>
      <c r="E115" s="23" t="s">
        <v>202</v>
      </c>
      <c r="F115" s="22" t="s">
        <v>1219</v>
      </c>
      <c r="G115" s="22" t="s">
        <v>1220</v>
      </c>
      <c r="H115" s="22" t="s">
        <v>1221</v>
      </c>
      <c r="I115" s="22" t="s">
        <v>1222</v>
      </c>
      <c r="J115" s="22" t="s">
        <v>1223</v>
      </c>
      <c r="K115" s="22"/>
    </row>
    <row r="116" spans="2:11" ht="25.5" x14ac:dyDescent="0.2">
      <c r="B116" s="56">
        <v>4</v>
      </c>
      <c r="C116" s="32" t="s">
        <v>178</v>
      </c>
      <c r="D116" s="24" t="s">
        <v>48</v>
      </c>
      <c r="E116" s="23" t="s">
        <v>203</v>
      </c>
      <c r="F116" s="22" t="s">
        <v>1584</v>
      </c>
      <c r="G116" s="22" t="s">
        <v>1585</v>
      </c>
      <c r="H116" s="22" t="s">
        <v>1224</v>
      </c>
      <c r="I116" s="22" t="s">
        <v>1225</v>
      </c>
      <c r="J116" s="22" t="s">
        <v>1226</v>
      </c>
      <c r="K116" s="22"/>
    </row>
    <row r="117" spans="2:11" ht="25.5" x14ac:dyDescent="0.2">
      <c r="B117" s="56">
        <v>4</v>
      </c>
      <c r="C117" s="32" t="s">
        <v>178</v>
      </c>
      <c r="D117" s="24" t="s">
        <v>48</v>
      </c>
      <c r="E117" s="23" t="s">
        <v>204</v>
      </c>
      <c r="F117" s="22" t="s">
        <v>1227</v>
      </c>
      <c r="G117" s="22" t="s">
        <v>1228</v>
      </c>
      <c r="H117" s="22" t="s">
        <v>1229</v>
      </c>
      <c r="I117" s="22" t="s">
        <v>1230</v>
      </c>
      <c r="J117" s="22" t="s">
        <v>1231</v>
      </c>
      <c r="K117" s="22"/>
    </row>
    <row r="118" spans="2:11" ht="38.25" x14ac:dyDescent="0.2">
      <c r="B118" s="56">
        <v>4</v>
      </c>
      <c r="C118" s="32" t="s">
        <v>178</v>
      </c>
      <c r="D118" s="24" t="s">
        <v>48</v>
      </c>
      <c r="E118" s="23" t="s">
        <v>205</v>
      </c>
      <c r="F118" s="22" t="s">
        <v>1232</v>
      </c>
      <c r="G118" s="22" t="s">
        <v>1233</v>
      </c>
      <c r="H118" s="22" t="s">
        <v>1236</v>
      </c>
      <c r="I118" s="22" t="s">
        <v>1234</v>
      </c>
      <c r="J118" s="22" t="s">
        <v>1235</v>
      </c>
      <c r="K118" s="22"/>
    </row>
    <row r="119" spans="2:11" ht="25.5" x14ac:dyDescent="0.2">
      <c r="B119" s="56">
        <v>4</v>
      </c>
      <c r="C119" s="32" t="s">
        <v>178</v>
      </c>
      <c r="D119" s="24" t="s">
        <v>48</v>
      </c>
      <c r="E119" s="23" t="s">
        <v>206</v>
      </c>
      <c r="F119" s="22" t="s">
        <v>1237</v>
      </c>
      <c r="G119" s="22" t="s">
        <v>1238</v>
      </c>
      <c r="H119" s="22" t="s">
        <v>1239</v>
      </c>
      <c r="I119" s="22" t="s">
        <v>1240</v>
      </c>
      <c r="J119" s="22" t="s">
        <v>1551</v>
      </c>
      <c r="K119" s="22"/>
    </row>
    <row r="120" spans="2:11" ht="38.25" x14ac:dyDescent="0.2">
      <c r="B120" s="56">
        <v>4</v>
      </c>
      <c r="C120" s="32" t="s">
        <v>178</v>
      </c>
      <c r="D120" s="24" t="s">
        <v>48</v>
      </c>
      <c r="E120" s="23" t="s">
        <v>207</v>
      </c>
      <c r="F120" s="22" t="s">
        <v>1241</v>
      </c>
      <c r="G120" s="22" t="s">
        <v>1242</v>
      </c>
      <c r="H120" s="22" t="s">
        <v>1243</v>
      </c>
      <c r="I120" s="22" t="s">
        <v>1244</v>
      </c>
      <c r="J120" s="22" t="s">
        <v>1245</v>
      </c>
      <c r="K120" s="22"/>
    </row>
    <row r="121" spans="2:11" ht="38.25" x14ac:dyDescent="0.2">
      <c r="B121" s="56">
        <v>4</v>
      </c>
      <c r="C121" s="32" t="s">
        <v>178</v>
      </c>
      <c r="D121" s="24" t="s">
        <v>54</v>
      </c>
      <c r="E121" s="23" t="s">
        <v>208</v>
      </c>
      <c r="F121" s="22" t="s">
        <v>1550</v>
      </c>
      <c r="G121" s="22" t="s">
        <v>1246</v>
      </c>
      <c r="H121" s="22" t="s">
        <v>1247</v>
      </c>
      <c r="I121" s="22" t="s">
        <v>1248</v>
      </c>
      <c r="J121" s="22" t="s">
        <v>1249</v>
      </c>
      <c r="K121" s="22"/>
    </row>
    <row r="122" spans="2:11" ht="25.5" x14ac:dyDescent="0.2">
      <c r="B122" s="56">
        <v>4</v>
      </c>
      <c r="C122" s="32" t="s">
        <v>178</v>
      </c>
      <c r="D122" s="24" t="s">
        <v>54</v>
      </c>
      <c r="E122" s="23" t="s">
        <v>209</v>
      </c>
      <c r="F122" s="22" t="s">
        <v>1586</v>
      </c>
      <c r="G122" s="22" t="s">
        <v>1250</v>
      </c>
      <c r="H122" s="22" t="s">
        <v>1251</v>
      </c>
      <c r="I122" s="22" t="s">
        <v>1252</v>
      </c>
      <c r="J122" s="22" t="s">
        <v>1253</v>
      </c>
      <c r="K122" s="22"/>
    </row>
    <row r="123" spans="2:11" ht="25.5" x14ac:dyDescent="0.2">
      <c r="B123" s="56">
        <v>4</v>
      </c>
      <c r="C123" s="32" t="s">
        <v>178</v>
      </c>
      <c r="D123" s="24" t="s">
        <v>54</v>
      </c>
      <c r="E123" s="23" t="s">
        <v>210</v>
      </c>
      <c r="F123" s="22" t="s">
        <v>1254</v>
      </c>
      <c r="G123" s="22" t="s">
        <v>861</v>
      </c>
      <c r="H123" s="22" t="s">
        <v>1257</v>
      </c>
      <c r="I123" s="22" t="s">
        <v>1255</v>
      </c>
      <c r="J123" s="22" t="s">
        <v>1256</v>
      </c>
      <c r="K123" s="22"/>
    </row>
    <row r="124" spans="2:11" ht="38.25" x14ac:dyDescent="0.2">
      <c r="B124" s="56">
        <v>4</v>
      </c>
      <c r="C124" s="32" t="s">
        <v>178</v>
      </c>
      <c r="D124" s="24" t="s">
        <v>54</v>
      </c>
      <c r="E124" s="23" t="s">
        <v>211</v>
      </c>
      <c r="F124" s="22" t="s">
        <v>1587</v>
      </c>
      <c r="G124" s="22" t="s">
        <v>1258</v>
      </c>
      <c r="H124" s="22" t="s">
        <v>1259</v>
      </c>
      <c r="I124" s="22" t="s">
        <v>1260</v>
      </c>
      <c r="J124" s="22" t="s">
        <v>1261</v>
      </c>
      <c r="K124" s="22"/>
    </row>
    <row r="125" spans="2:11" ht="38.25" x14ac:dyDescent="0.2">
      <c r="B125" s="56">
        <v>4</v>
      </c>
      <c r="C125" s="32" t="s">
        <v>178</v>
      </c>
      <c r="D125" s="24" t="s">
        <v>54</v>
      </c>
      <c r="E125" s="23" t="s">
        <v>212</v>
      </c>
      <c r="F125" s="22" t="s">
        <v>1262</v>
      </c>
      <c r="G125" s="22" t="s">
        <v>1263</v>
      </c>
      <c r="H125" s="22" t="s">
        <v>1264</v>
      </c>
      <c r="I125" s="22" t="s">
        <v>1265</v>
      </c>
      <c r="J125" s="22" t="s">
        <v>1266</v>
      </c>
      <c r="K125" s="22"/>
    </row>
    <row r="126" spans="2:11" ht="38.25" x14ac:dyDescent="0.2">
      <c r="B126" s="56">
        <v>4</v>
      </c>
      <c r="C126" s="32" t="s">
        <v>178</v>
      </c>
      <c r="D126" s="24" t="s">
        <v>54</v>
      </c>
      <c r="E126" s="23" t="s">
        <v>213</v>
      </c>
      <c r="F126" s="22" t="s">
        <v>1588</v>
      </c>
      <c r="G126" s="22" t="s">
        <v>1267</v>
      </c>
      <c r="H126" s="22" t="s">
        <v>1268</v>
      </c>
      <c r="I126" s="22" t="s">
        <v>1269</v>
      </c>
      <c r="J126" s="22" t="s">
        <v>1270</v>
      </c>
      <c r="K126" s="22"/>
    </row>
    <row r="127" spans="2:11" ht="25.5" x14ac:dyDescent="0.2">
      <c r="B127" s="56">
        <v>4</v>
      </c>
      <c r="C127" s="32" t="s">
        <v>181</v>
      </c>
      <c r="D127" s="24" t="s">
        <v>54</v>
      </c>
      <c r="E127" s="23" t="s">
        <v>214</v>
      </c>
      <c r="F127" s="22" t="s">
        <v>1271</v>
      </c>
      <c r="G127" s="22" t="s">
        <v>1272</v>
      </c>
      <c r="H127" s="22" t="s">
        <v>1273</v>
      </c>
      <c r="I127" s="22" t="s">
        <v>1274</v>
      </c>
      <c r="J127" s="22" t="s">
        <v>1275</v>
      </c>
      <c r="K127" s="22"/>
    </row>
    <row r="128" spans="2:11" ht="76.5" x14ac:dyDescent="0.2">
      <c r="B128" s="56">
        <v>4</v>
      </c>
      <c r="C128" s="32" t="s">
        <v>181</v>
      </c>
      <c r="D128" s="24" t="s">
        <v>54</v>
      </c>
      <c r="E128" s="23" t="s">
        <v>215</v>
      </c>
      <c r="F128" s="22" t="s">
        <v>1589</v>
      </c>
      <c r="G128" s="22" t="s">
        <v>1276</v>
      </c>
      <c r="H128" s="22" t="s">
        <v>1277</v>
      </c>
      <c r="I128" s="22" t="s">
        <v>1278</v>
      </c>
      <c r="J128" s="22" t="s">
        <v>1279</v>
      </c>
      <c r="K128" s="22"/>
    </row>
    <row r="129" spans="2:12" ht="51" x14ac:dyDescent="0.2">
      <c r="B129" s="56">
        <v>4</v>
      </c>
      <c r="C129" s="32" t="s">
        <v>181</v>
      </c>
      <c r="D129" s="24" t="s">
        <v>54</v>
      </c>
      <c r="E129" s="23" t="s">
        <v>216</v>
      </c>
      <c r="F129" s="22" t="s">
        <v>1280</v>
      </c>
      <c r="G129" s="22" t="s">
        <v>1590</v>
      </c>
      <c r="H129" s="22" t="s">
        <v>1282</v>
      </c>
      <c r="I129" s="22" t="s">
        <v>1281</v>
      </c>
      <c r="J129" s="22" t="s">
        <v>1283</v>
      </c>
      <c r="K129" s="22"/>
    </row>
    <row r="130" spans="2:12" ht="38.25" x14ac:dyDescent="0.2">
      <c r="B130" s="56">
        <v>5</v>
      </c>
      <c r="C130" s="32" t="s">
        <v>217</v>
      </c>
      <c r="D130" s="24" t="s">
        <v>46</v>
      </c>
      <c r="E130" s="23" t="s">
        <v>218</v>
      </c>
      <c r="F130" s="22" t="s">
        <v>1285</v>
      </c>
      <c r="G130" s="22" t="s">
        <v>1286</v>
      </c>
      <c r="H130" s="22" t="s">
        <v>1287</v>
      </c>
      <c r="I130" s="22" t="s">
        <v>1288</v>
      </c>
      <c r="J130" s="22" t="s">
        <v>1289</v>
      </c>
      <c r="K130" s="22"/>
      <c r="L130" s="21" t="s">
        <v>1284</v>
      </c>
    </row>
    <row r="131" spans="2:12" ht="38.25" x14ac:dyDescent="0.2">
      <c r="B131" s="56">
        <v>5</v>
      </c>
      <c r="C131" s="32" t="s">
        <v>217</v>
      </c>
      <c r="D131" s="24" t="s">
        <v>46</v>
      </c>
      <c r="E131" s="23" t="s">
        <v>219</v>
      </c>
      <c r="F131" s="22" t="s">
        <v>1290</v>
      </c>
      <c r="G131" s="22" t="s">
        <v>1291</v>
      </c>
      <c r="H131" s="22" t="s">
        <v>1292</v>
      </c>
      <c r="I131" s="22" t="s">
        <v>1293</v>
      </c>
      <c r="J131" s="22" t="s">
        <v>1294</v>
      </c>
      <c r="K131" s="22"/>
    </row>
    <row r="132" spans="2:12" ht="25.5" x14ac:dyDescent="0.2">
      <c r="B132" s="56">
        <v>5</v>
      </c>
      <c r="C132" s="32" t="s">
        <v>217</v>
      </c>
      <c r="D132" s="24" t="s">
        <v>46</v>
      </c>
      <c r="E132" s="23" t="s">
        <v>220</v>
      </c>
      <c r="F132" s="22" t="s">
        <v>1296</v>
      </c>
      <c r="G132" s="22" t="s">
        <v>1297</v>
      </c>
      <c r="H132" s="22" t="s">
        <v>1298</v>
      </c>
      <c r="I132" s="22" t="s">
        <v>1299</v>
      </c>
      <c r="J132" s="22" t="s">
        <v>1300</v>
      </c>
      <c r="K132" s="22"/>
    </row>
    <row r="133" spans="2:12" ht="25.5" x14ac:dyDescent="0.2">
      <c r="B133" s="56">
        <v>5</v>
      </c>
      <c r="C133" s="32" t="s">
        <v>217</v>
      </c>
      <c r="D133" s="24" t="s">
        <v>46</v>
      </c>
      <c r="E133" s="23" t="s">
        <v>221</v>
      </c>
      <c r="F133" s="22" t="s">
        <v>1295</v>
      </c>
      <c r="G133" s="22" t="s">
        <v>1301</v>
      </c>
      <c r="H133" s="22" t="s">
        <v>1302</v>
      </c>
      <c r="I133" s="22" t="s">
        <v>1303</v>
      </c>
      <c r="J133" s="22" t="s">
        <v>1304</v>
      </c>
      <c r="K133" s="22"/>
    </row>
    <row r="134" spans="2:12" ht="38.25" x14ac:dyDescent="0.2">
      <c r="B134" s="56">
        <v>5</v>
      </c>
      <c r="C134" s="32" t="s">
        <v>217</v>
      </c>
      <c r="D134" s="24" t="s">
        <v>46</v>
      </c>
      <c r="E134" s="23" t="s">
        <v>222</v>
      </c>
      <c r="F134" s="22" t="s">
        <v>1305</v>
      </c>
      <c r="G134" s="22" t="s">
        <v>1306</v>
      </c>
      <c r="H134" s="74" t="s">
        <v>223</v>
      </c>
      <c r="I134" s="74" t="s">
        <v>224</v>
      </c>
      <c r="J134" s="74" t="s">
        <v>225</v>
      </c>
      <c r="K134" s="22"/>
    </row>
    <row r="135" spans="2:12" ht="38.25" x14ac:dyDescent="0.2">
      <c r="B135" s="56">
        <v>5</v>
      </c>
      <c r="C135" s="32" t="s">
        <v>217</v>
      </c>
      <c r="D135" s="24" t="s">
        <v>46</v>
      </c>
      <c r="E135" s="23" t="s">
        <v>226</v>
      </c>
      <c r="F135" s="22" t="s">
        <v>1307</v>
      </c>
      <c r="G135" s="22" t="s">
        <v>1308</v>
      </c>
      <c r="H135" s="22" t="s">
        <v>1309</v>
      </c>
      <c r="I135" s="22" t="s">
        <v>1310</v>
      </c>
      <c r="J135" s="22" t="s">
        <v>1311</v>
      </c>
      <c r="K135" s="22"/>
    </row>
    <row r="136" spans="2:12" ht="38.25" x14ac:dyDescent="0.2">
      <c r="B136" s="56">
        <v>5</v>
      </c>
      <c r="C136" s="32" t="s">
        <v>217</v>
      </c>
      <c r="D136" s="24" t="s">
        <v>46</v>
      </c>
      <c r="E136" s="23" t="s">
        <v>227</v>
      </c>
      <c r="F136" s="22" t="s">
        <v>1312</v>
      </c>
      <c r="G136" s="22" t="s">
        <v>1313</v>
      </c>
      <c r="H136" s="22" t="s">
        <v>1314</v>
      </c>
      <c r="I136" s="22" t="s">
        <v>1315</v>
      </c>
      <c r="J136" s="22" t="s">
        <v>1316</v>
      </c>
      <c r="K136" s="22"/>
    </row>
    <row r="137" spans="2:12" ht="25.5" x14ac:dyDescent="0.2">
      <c r="B137" s="56">
        <v>5</v>
      </c>
      <c r="C137" s="32" t="s">
        <v>217</v>
      </c>
      <c r="D137" s="24" t="s">
        <v>46</v>
      </c>
      <c r="E137" s="23" t="s">
        <v>228</v>
      </c>
      <c r="F137" s="22" t="s">
        <v>1317</v>
      </c>
      <c r="G137" s="22" t="s">
        <v>1318</v>
      </c>
      <c r="H137" s="22" t="s">
        <v>1319</v>
      </c>
      <c r="I137" s="22" t="s">
        <v>1320</v>
      </c>
      <c r="J137" s="22" t="s">
        <v>1321</v>
      </c>
      <c r="K137" s="22"/>
    </row>
    <row r="138" spans="2:12" x14ac:dyDescent="0.2">
      <c r="B138" s="56">
        <v>5</v>
      </c>
      <c r="C138" s="32" t="s">
        <v>217</v>
      </c>
      <c r="D138" s="24" t="s">
        <v>46</v>
      </c>
      <c r="E138" s="23" t="s">
        <v>229</v>
      </c>
      <c r="F138" s="22" t="s">
        <v>1322</v>
      </c>
      <c r="G138" s="74" t="s">
        <v>230</v>
      </c>
      <c r="H138" s="74" t="s">
        <v>231</v>
      </c>
      <c r="I138" s="74" t="s">
        <v>232</v>
      </c>
      <c r="J138" s="74" t="s">
        <v>233</v>
      </c>
      <c r="K138" s="22"/>
    </row>
    <row r="139" spans="2:12" ht="25.5" x14ac:dyDescent="0.2">
      <c r="B139" s="56">
        <v>5</v>
      </c>
      <c r="C139" s="32" t="s">
        <v>217</v>
      </c>
      <c r="D139" s="24" t="s">
        <v>46</v>
      </c>
      <c r="E139" s="23" t="s">
        <v>234</v>
      </c>
      <c r="F139" s="22" t="s">
        <v>1591</v>
      </c>
      <c r="G139" s="22" t="s">
        <v>1323</v>
      </c>
      <c r="H139" s="22" t="s">
        <v>1324</v>
      </c>
      <c r="I139" s="22" t="s">
        <v>1325</v>
      </c>
      <c r="J139" s="22" t="s">
        <v>1326</v>
      </c>
      <c r="K139" s="22"/>
    </row>
    <row r="140" spans="2:12" x14ac:dyDescent="0.2">
      <c r="B140" s="56">
        <v>5</v>
      </c>
      <c r="C140" s="32" t="s">
        <v>235</v>
      </c>
      <c r="D140" s="24" t="s">
        <v>46</v>
      </c>
      <c r="E140" s="23" t="s">
        <v>236</v>
      </c>
      <c r="F140" s="22" t="s">
        <v>1327</v>
      </c>
      <c r="G140" s="74" t="s">
        <v>237</v>
      </c>
      <c r="H140" s="74" t="s">
        <v>238</v>
      </c>
      <c r="I140" s="74" t="s">
        <v>239</v>
      </c>
      <c r="J140" s="74" t="s">
        <v>240</v>
      </c>
      <c r="K140" s="22"/>
    </row>
    <row r="141" spans="2:12" s="68" customFormat="1" ht="25.5" x14ac:dyDescent="0.2">
      <c r="B141" s="65">
        <v>5</v>
      </c>
      <c r="C141" s="66" t="s">
        <v>235</v>
      </c>
      <c r="D141" s="70" t="s">
        <v>46</v>
      </c>
      <c r="E141" s="71" t="s">
        <v>241</v>
      </c>
      <c r="F141" s="69" t="s">
        <v>1328</v>
      </c>
      <c r="G141" s="69" t="s">
        <v>1329</v>
      </c>
      <c r="H141" s="69" t="s">
        <v>1330</v>
      </c>
      <c r="I141" s="69" t="s">
        <v>1331</v>
      </c>
      <c r="J141" s="69" t="s">
        <v>1332</v>
      </c>
      <c r="K141" s="67"/>
      <c r="L141" s="21"/>
    </row>
    <row r="142" spans="2:12" ht="25.5" x14ac:dyDescent="0.2">
      <c r="B142" s="56">
        <v>5</v>
      </c>
      <c r="C142" s="32" t="s">
        <v>235</v>
      </c>
      <c r="D142" s="24" t="s">
        <v>46</v>
      </c>
      <c r="E142" s="23" t="s">
        <v>242</v>
      </c>
      <c r="F142" s="22" t="s">
        <v>1333</v>
      </c>
      <c r="G142" s="22" t="s">
        <v>1334</v>
      </c>
      <c r="H142" s="22" t="s">
        <v>1335</v>
      </c>
      <c r="I142" s="22" t="s">
        <v>1336</v>
      </c>
      <c r="J142" s="22" t="s">
        <v>1337</v>
      </c>
      <c r="K142" s="22"/>
    </row>
    <row r="143" spans="2:12" ht="25.5" x14ac:dyDescent="0.2">
      <c r="B143" s="56">
        <v>5</v>
      </c>
      <c r="C143" s="32" t="s">
        <v>235</v>
      </c>
      <c r="D143" s="24" t="s">
        <v>46</v>
      </c>
      <c r="E143" s="23" t="s">
        <v>243</v>
      </c>
      <c r="F143" s="22" t="s">
        <v>1338</v>
      </c>
      <c r="G143" s="22" t="s">
        <v>1339</v>
      </c>
      <c r="H143" s="22" t="s">
        <v>1340</v>
      </c>
      <c r="I143" s="22" t="s">
        <v>1341</v>
      </c>
      <c r="J143" s="22" t="s">
        <v>1342</v>
      </c>
      <c r="K143" s="22"/>
    </row>
    <row r="144" spans="2:12" ht="25.5" x14ac:dyDescent="0.2">
      <c r="B144" s="56">
        <v>5</v>
      </c>
      <c r="C144" s="32" t="s">
        <v>217</v>
      </c>
      <c r="D144" s="24" t="s">
        <v>48</v>
      </c>
      <c r="E144" s="23" t="s">
        <v>244</v>
      </c>
      <c r="F144" s="22" t="s">
        <v>1343</v>
      </c>
      <c r="G144" s="22" t="s">
        <v>1344</v>
      </c>
      <c r="H144" s="22" t="s">
        <v>1314</v>
      </c>
      <c r="I144" s="22" t="s">
        <v>1345</v>
      </c>
      <c r="J144" s="22" t="s">
        <v>1346</v>
      </c>
      <c r="K144" s="22"/>
    </row>
    <row r="145" spans="2:11" ht="76.5" x14ac:dyDescent="0.2">
      <c r="B145" s="56">
        <v>5</v>
      </c>
      <c r="C145" s="32" t="s">
        <v>217</v>
      </c>
      <c r="D145" s="24" t="s">
        <v>48</v>
      </c>
      <c r="E145" s="23" t="s">
        <v>245</v>
      </c>
      <c r="F145" s="22" t="s">
        <v>1347</v>
      </c>
      <c r="G145" s="22" t="s">
        <v>1348</v>
      </c>
      <c r="H145" s="22" t="s">
        <v>1349</v>
      </c>
      <c r="I145" s="22" t="s">
        <v>1350</v>
      </c>
      <c r="J145" s="22" t="s">
        <v>1351</v>
      </c>
      <c r="K145" s="22"/>
    </row>
    <row r="146" spans="2:11" ht="38.25" x14ac:dyDescent="0.2">
      <c r="B146" s="56">
        <v>5</v>
      </c>
      <c r="C146" s="32" t="s">
        <v>217</v>
      </c>
      <c r="D146" s="24" t="s">
        <v>48</v>
      </c>
      <c r="E146" s="23" t="s">
        <v>246</v>
      </c>
      <c r="F146" s="22" t="s">
        <v>1352</v>
      </c>
      <c r="G146" s="22" t="s">
        <v>1353</v>
      </c>
      <c r="H146" s="22" t="s">
        <v>1354</v>
      </c>
      <c r="I146" s="22" t="s">
        <v>1355</v>
      </c>
      <c r="J146" s="22" t="s">
        <v>1356</v>
      </c>
      <c r="K146" s="22"/>
    </row>
    <row r="147" spans="2:11" ht="51" x14ac:dyDescent="0.2">
      <c r="B147" s="56">
        <v>5</v>
      </c>
      <c r="C147" s="32" t="s">
        <v>217</v>
      </c>
      <c r="D147" s="24" t="s">
        <v>48</v>
      </c>
      <c r="E147" s="23" t="s">
        <v>247</v>
      </c>
      <c r="F147" s="22" t="s">
        <v>1592</v>
      </c>
      <c r="G147" s="22" t="s">
        <v>1357</v>
      </c>
      <c r="H147" s="22" t="s">
        <v>1358</v>
      </c>
      <c r="I147" s="22" t="s">
        <v>1359</v>
      </c>
      <c r="J147" s="22" t="s">
        <v>1360</v>
      </c>
      <c r="K147" s="22"/>
    </row>
    <row r="148" spans="2:11" ht="38.25" x14ac:dyDescent="0.2">
      <c r="B148" s="56">
        <v>5</v>
      </c>
      <c r="C148" s="32" t="s">
        <v>217</v>
      </c>
      <c r="D148" s="24" t="s">
        <v>48</v>
      </c>
      <c r="E148" s="23" t="s">
        <v>248</v>
      </c>
      <c r="F148" s="22" t="s">
        <v>1361</v>
      </c>
      <c r="G148" s="22" t="s">
        <v>1362</v>
      </c>
      <c r="H148" s="22" t="s">
        <v>1363</v>
      </c>
      <c r="I148" s="22" t="s">
        <v>1364</v>
      </c>
      <c r="J148" s="22" t="s">
        <v>1365</v>
      </c>
      <c r="K148" s="22"/>
    </row>
    <row r="149" spans="2:11" ht="63.75" x14ac:dyDescent="0.2">
      <c r="B149" s="56">
        <v>5</v>
      </c>
      <c r="C149" s="32" t="s">
        <v>235</v>
      </c>
      <c r="D149" s="24" t="s">
        <v>48</v>
      </c>
      <c r="E149" s="23" t="s">
        <v>249</v>
      </c>
      <c r="F149" s="22" t="s">
        <v>1366</v>
      </c>
      <c r="G149" s="22" t="s">
        <v>1367</v>
      </c>
      <c r="H149" s="22" t="s">
        <v>1368</v>
      </c>
      <c r="I149" s="22" t="s">
        <v>1369</v>
      </c>
      <c r="J149" s="22" t="s">
        <v>1370</v>
      </c>
      <c r="K149" s="22"/>
    </row>
    <row r="150" spans="2:11" ht="51" x14ac:dyDescent="0.2">
      <c r="B150" s="56">
        <v>5</v>
      </c>
      <c r="C150" s="32" t="s">
        <v>235</v>
      </c>
      <c r="D150" s="24" t="s">
        <v>48</v>
      </c>
      <c r="E150" s="23" t="s">
        <v>250</v>
      </c>
      <c r="F150" s="22" t="s">
        <v>1375</v>
      </c>
      <c r="G150" s="22" t="s">
        <v>1371</v>
      </c>
      <c r="H150" s="22" t="s">
        <v>1372</v>
      </c>
      <c r="I150" s="22" t="s">
        <v>1373</v>
      </c>
      <c r="J150" s="22" t="s">
        <v>1374</v>
      </c>
      <c r="K150" s="22"/>
    </row>
    <row r="151" spans="2:11" ht="38.25" x14ac:dyDescent="0.2">
      <c r="B151" s="56">
        <v>5</v>
      </c>
      <c r="C151" s="32" t="s">
        <v>235</v>
      </c>
      <c r="D151" s="24" t="s">
        <v>48</v>
      </c>
      <c r="E151" s="23" t="s">
        <v>251</v>
      </c>
      <c r="F151" s="22" t="s">
        <v>1376</v>
      </c>
      <c r="G151" s="22" t="s">
        <v>1377</v>
      </c>
      <c r="H151" s="22" t="s">
        <v>1378</v>
      </c>
      <c r="I151" s="22" t="s">
        <v>1379</v>
      </c>
      <c r="J151" s="22" t="s">
        <v>1380</v>
      </c>
      <c r="K151" s="22"/>
    </row>
    <row r="152" spans="2:11" ht="51" x14ac:dyDescent="0.2">
      <c r="B152" s="56">
        <v>5</v>
      </c>
      <c r="C152" s="32" t="s">
        <v>235</v>
      </c>
      <c r="D152" s="24" t="s">
        <v>48</v>
      </c>
      <c r="E152" s="23" t="s">
        <v>252</v>
      </c>
      <c r="F152" s="22" t="s">
        <v>1381</v>
      </c>
      <c r="G152" s="22" t="s">
        <v>1391</v>
      </c>
      <c r="H152" s="22" t="s">
        <v>1382</v>
      </c>
      <c r="I152" s="22" t="s">
        <v>1383</v>
      </c>
      <c r="J152" s="22" t="s">
        <v>1384</v>
      </c>
      <c r="K152" s="22"/>
    </row>
    <row r="153" spans="2:11" ht="38.25" x14ac:dyDescent="0.2">
      <c r="B153" s="56">
        <v>5</v>
      </c>
      <c r="C153" s="32" t="s">
        <v>217</v>
      </c>
      <c r="D153" s="24" t="s">
        <v>54</v>
      </c>
      <c r="E153" s="23" t="s">
        <v>253</v>
      </c>
      <c r="F153" s="22" t="s">
        <v>1386</v>
      </c>
      <c r="G153" s="22" t="s">
        <v>1385</v>
      </c>
      <c r="H153" s="22" t="s">
        <v>1596</v>
      </c>
      <c r="I153" s="61" t="s">
        <v>1597</v>
      </c>
      <c r="J153" s="61" t="s">
        <v>1598</v>
      </c>
      <c r="K153" s="22"/>
    </row>
    <row r="154" spans="2:11" ht="25.5" x14ac:dyDescent="0.2">
      <c r="B154" s="56">
        <v>5</v>
      </c>
      <c r="C154" s="32" t="s">
        <v>217</v>
      </c>
      <c r="D154" s="24" t="s">
        <v>54</v>
      </c>
      <c r="E154" s="23" t="s">
        <v>254</v>
      </c>
      <c r="F154" s="22" t="s">
        <v>1593</v>
      </c>
      <c r="G154" s="22" t="s">
        <v>1387</v>
      </c>
      <c r="H154" s="22" t="s">
        <v>1388</v>
      </c>
      <c r="I154" s="22" t="s">
        <v>1389</v>
      </c>
      <c r="J154" s="22" t="s">
        <v>1390</v>
      </c>
      <c r="K154" s="22"/>
    </row>
    <row r="155" spans="2:11" ht="63.75" x14ac:dyDescent="0.2">
      <c r="B155" s="56">
        <v>5</v>
      </c>
      <c r="C155" s="32" t="s">
        <v>217</v>
      </c>
      <c r="D155" s="24" t="s">
        <v>54</v>
      </c>
      <c r="E155" s="23" t="s">
        <v>255</v>
      </c>
      <c r="F155" s="22" t="s">
        <v>1594</v>
      </c>
      <c r="G155" s="22" t="s">
        <v>1599</v>
      </c>
      <c r="H155" s="22" t="s">
        <v>1595</v>
      </c>
      <c r="I155" s="22" t="s">
        <v>1392</v>
      </c>
      <c r="J155" s="22" t="s">
        <v>1393</v>
      </c>
      <c r="K155" s="22"/>
    </row>
    <row r="156" spans="2:11" ht="38.25" x14ac:dyDescent="0.2">
      <c r="B156" s="56">
        <v>5</v>
      </c>
      <c r="C156" s="32" t="s">
        <v>217</v>
      </c>
      <c r="D156" s="24" t="s">
        <v>54</v>
      </c>
      <c r="E156" s="23" t="s">
        <v>256</v>
      </c>
      <c r="F156" s="22" t="s">
        <v>1394</v>
      </c>
      <c r="G156" s="22" t="s">
        <v>1395</v>
      </c>
      <c r="H156" s="22" t="s">
        <v>1396</v>
      </c>
      <c r="I156" s="22" t="s">
        <v>1397</v>
      </c>
      <c r="J156" s="22" t="s">
        <v>1398</v>
      </c>
      <c r="K156" s="22"/>
    </row>
    <row r="157" spans="2:11" ht="25.5" x14ac:dyDescent="0.2">
      <c r="B157" s="56">
        <v>5</v>
      </c>
      <c r="C157" s="32" t="s">
        <v>217</v>
      </c>
      <c r="D157" s="24" t="s">
        <v>54</v>
      </c>
      <c r="E157" s="23" t="s">
        <v>257</v>
      </c>
      <c r="F157" s="22" t="s">
        <v>1399</v>
      </c>
      <c r="G157" s="22" t="s">
        <v>1400</v>
      </c>
      <c r="H157" s="22" t="s">
        <v>1401</v>
      </c>
      <c r="I157" s="22" t="s">
        <v>1402</v>
      </c>
      <c r="J157" s="22" t="s">
        <v>1403</v>
      </c>
      <c r="K157" s="22"/>
    </row>
    <row r="158" spans="2:11" ht="63.75" x14ac:dyDescent="0.2">
      <c r="B158" s="56">
        <v>5</v>
      </c>
      <c r="C158" s="32" t="s">
        <v>217</v>
      </c>
      <c r="D158" s="24" t="s">
        <v>54</v>
      </c>
      <c r="E158" s="23" t="s">
        <v>258</v>
      </c>
      <c r="F158" s="22" t="s">
        <v>1404</v>
      </c>
      <c r="G158" s="22" t="s">
        <v>1405</v>
      </c>
      <c r="H158" s="22" t="s">
        <v>1406</v>
      </c>
      <c r="I158" s="22" t="s">
        <v>1600</v>
      </c>
      <c r="J158" s="22" t="s">
        <v>1407</v>
      </c>
      <c r="K158" s="22"/>
    </row>
    <row r="159" spans="2:11" ht="25.5" x14ac:dyDescent="0.2">
      <c r="B159" s="56">
        <v>5</v>
      </c>
      <c r="C159" s="32" t="s">
        <v>217</v>
      </c>
      <c r="D159" s="24" t="s">
        <v>54</v>
      </c>
      <c r="E159" s="23" t="s">
        <v>259</v>
      </c>
      <c r="F159" s="22" t="s">
        <v>1408</v>
      </c>
      <c r="G159" s="22" t="s">
        <v>1409</v>
      </c>
      <c r="H159" s="22" t="s">
        <v>1410</v>
      </c>
      <c r="I159" s="22" t="s">
        <v>1411</v>
      </c>
      <c r="J159" s="22" t="s">
        <v>1412</v>
      </c>
      <c r="K159" s="22"/>
    </row>
    <row r="160" spans="2:11" ht="25.5" x14ac:dyDescent="0.2">
      <c r="B160" s="56">
        <v>5</v>
      </c>
      <c r="C160" s="32" t="s">
        <v>235</v>
      </c>
      <c r="D160" s="24" t="s">
        <v>54</v>
      </c>
      <c r="E160" s="23" t="s">
        <v>260</v>
      </c>
      <c r="F160" s="22" t="s">
        <v>1413</v>
      </c>
      <c r="G160" s="22" t="s">
        <v>1414</v>
      </c>
      <c r="H160" s="22" t="s">
        <v>1415</v>
      </c>
      <c r="I160" s="22" t="s">
        <v>1416</v>
      </c>
      <c r="J160" s="22" t="s">
        <v>1417</v>
      </c>
      <c r="K160" s="22"/>
    </row>
    <row r="161" spans="2:12" ht="25.5" x14ac:dyDescent="0.2">
      <c r="B161" s="56">
        <v>5</v>
      </c>
      <c r="C161" s="32" t="s">
        <v>235</v>
      </c>
      <c r="D161" s="24" t="s">
        <v>54</v>
      </c>
      <c r="E161" s="23" t="s">
        <v>261</v>
      </c>
      <c r="F161" s="22" t="s">
        <v>1418</v>
      </c>
      <c r="G161" s="22" t="s">
        <v>1419</v>
      </c>
      <c r="H161" s="22" t="s">
        <v>1420</v>
      </c>
      <c r="I161" s="22" t="s">
        <v>1421</v>
      </c>
      <c r="J161" s="22" t="s">
        <v>1422</v>
      </c>
      <c r="K161" s="22"/>
    </row>
    <row r="162" spans="2:12" x14ac:dyDescent="0.2">
      <c r="B162" s="56">
        <v>6</v>
      </c>
      <c r="C162" s="32" t="s">
        <v>262</v>
      </c>
      <c r="D162" s="24" t="s">
        <v>46</v>
      </c>
      <c r="E162" s="23" t="s">
        <v>263</v>
      </c>
      <c r="F162" s="22" t="s">
        <v>1423</v>
      </c>
      <c r="G162" s="22" t="s">
        <v>1424</v>
      </c>
      <c r="H162" s="22" t="s">
        <v>1425</v>
      </c>
      <c r="I162" s="22" t="s">
        <v>1426</v>
      </c>
      <c r="J162" s="22" t="s">
        <v>1427</v>
      </c>
      <c r="K162" s="22"/>
    </row>
    <row r="163" spans="2:12" ht="25.5" x14ac:dyDescent="0.2">
      <c r="B163" s="56">
        <v>6</v>
      </c>
      <c r="C163" s="32" t="s">
        <v>262</v>
      </c>
      <c r="D163" s="24" t="s">
        <v>46</v>
      </c>
      <c r="E163" s="23" t="s">
        <v>264</v>
      </c>
      <c r="F163" s="22" t="s">
        <v>1428</v>
      </c>
      <c r="G163" s="22" t="s">
        <v>1429</v>
      </c>
      <c r="H163" s="22" t="s">
        <v>1430</v>
      </c>
      <c r="I163" s="22" t="s">
        <v>1431</v>
      </c>
      <c r="J163" s="22" t="s">
        <v>1432</v>
      </c>
      <c r="K163" s="22"/>
    </row>
    <row r="164" spans="2:12" ht="38.25" x14ac:dyDescent="0.2">
      <c r="B164" s="56">
        <v>6</v>
      </c>
      <c r="C164" s="32" t="s">
        <v>262</v>
      </c>
      <c r="D164" s="24" t="s">
        <v>46</v>
      </c>
      <c r="E164" s="23" t="s">
        <v>265</v>
      </c>
      <c r="F164" s="22" t="s">
        <v>1433</v>
      </c>
      <c r="G164" s="22" t="s">
        <v>1434</v>
      </c>
      <c r="H164" s="22" t="s">
        <v>1435</v>
      </c>
      <c r="I164" s="22" t="s">
        <v>1436</v>
      </c>
      <c r="J164" s="22" t="s">
        <v>1437</v>
      </c>
      <c r="K164" s="22"/>
    </row>
    <row r="165" spans="2:12" x14ac:dyDescent="0.2">
      <c r="B165" s="56">
        <v>6</v>
      </c>
      <c r="C165" s="32" t="s">
        <v>266</v>
      </c>
      <c r="D165" s="24" t="s">
        <v>46</v>
      </c>
      <c r="E165" s="23" t="s">
        <v>267</v>
      </c>
      <c r="F165" s="22" t="s">
        <v>1438</v>
      </c>
      <c r="G165" s="22" t="s">
        <v>1439</v>
      </c>
      <c r="H165" s="22" t="s">
        <v>1440</v>
      </c>
      <c r="I165" s="22" t="s">
        <v>1441</v>
      </c>
      <c r="J165" s="22" t="s">
        <v>1442</v>
      </c>
      <c r="K165" s="22"/>
    </row>
    <row r="166" spans="2:12" x14ac:dyDescent="0.2">
      <c r="B166" s="56">
        <v>6</v>
      </c>
      <c r="C166" s="32" t="s">
        <v>268</v>
      </c>
      <c r="D166" s="24" t="s">
        <v>46</v>
      </c>
      <c r="E166" s="23" t="s">
        <v>269</v>
      </c>
      <c r="F166" s="22" t="s">
        <v>1443</v>
      </c>
      <c r="G166" s="74" t="s">
        <v>270</v>
      </c>
      <c r="H166" s="74" t="s">
        <v>271</v>
      </c>
      <c r="I166" s="74" t="s">
        <v>272</v>
      </c>
      <c r="J166" s="74" t="s">
        <v>273</v>
      </c>
      <c r="K166" s="22"/>
    </row>
    <row r="167" spans="2:12" ht="25.5" x14ac:dyDescent="0.2">
      <c r="B167" s="56">
        <v>6</v>
      </c>
      <c r="C167" s="32" t="s">
        <v>268</v>
      </c>
      <c r="D167" s="24" t="s">
        <v>46</v>
      </c>
      <c r="E167" s="23" t="s">
        <v>274</v>
      </c>
      <c r="F167" s="22" t="s">
        <v>1444</v>
      </c>
      <c r="G167" s="74" t="s">
        <v>275</v>
      </c>
      <c r="H167" s="22" t="s">
        <v>276</v>
      </c>
      <c r="I167" s="74" t="s">
        <v>277</v>
      </c>
      <c r="J167" s="22" t="s">
        <v>278</v>
      </c>
      <c r="K167" s="22"/>
    </row>
    <row r="168" spans="2:12" ht="25.5" x14ac:dyDescent="0.2">
      <c r="B168" s="56">
        <v>6</v>
      </c>
      <c r="C168" s="32" t="s">
        <v>268</v>
      </c>
      <c r="D168" s="24" t="s">
        <v>46</v>
      </c>
      <c r="E168" s="23" t="s">
        <v>279</v>
      </c>
      <c r="F168" s="22" t="s">
        <v>1445</v>
      </c>
      <c r="G168" s="22" t="s">
        <v>1446</v>
      </c>
      <c r="H168" s="22" t="s">
        <v>1447</v>
      </c>
      <c r="I168" s="22" t="s">
        <v>1448</v>
      </c>
      <c r="J168" s="22" t="s">
        <v>1449</v>
      </c>
      <c r="K168" s="22"/>
    </row>
    <row r="169" spans="2:12" x14ac:dyDescent="0.2">
      <c r="B169" s="56">
        <v>6</v>
      </c>
      <c r="C169" s="32" t="s">
        <v>262</v>
      </c>
      <c r="D169" s="24" t="s">
        <v>46</v>
      </c>
      <c r="E169" s="23" t="s">
        <v>280</v>
      </c>
      <c r="F169" s="22" t="s">
        <v>1450</v>
      </c>
      <c r="G169" s="22" t="s">
        <v>281</v>
      </c>
      <c r="H169" s="22" t="s">
        <v>70</v>
      </c>
      <c r="I169" s="22" t="s">
        <v>282</v>
      </c>
      <c r="J169" s="22" t="s">
        <v>283</v>
      </c>
      <c r="K169" s="22"/>
    </row>
    <row r="170" spans="2:12" ht="25.5" x14ac:dyDescent="0.2">
      <c r="B170" s="56">
        <v>6</v>
      </c>
      <c r="C170" s="32" t="s">
        <v>262</v>
      </c>
      <c r="D170" s="24" t="s">
        <v>46</v>
      </c>
      <c r="E170" s="23" t="s">
        <v>284</v>
      </c>
      <c r="F170" s="22" t="s">
        <v>1451</v>
      </c>
      <c r="G170" s="22" t="s">
        <v>1452</v>
      </c>
      <c r="H170" s="22" t="s">
        <v>1453</v>
      </c>
      <c r="I170" s="61" t="s">
        <v>1454</v>
      </c>
      <c r="J170" s="22" t="s">
        <v>1455</v>
      </c>
      <c r="K170" s="22"/>
    </row>
    <row r="171" spans="2:12" x14ac:dyDescent="0.2">
      <c r="B171" s="56">
        <v>6</v>
      </c>
      <c r="C171" s="32" t="s">
        <v>262</v>
      </c>
      <c r="D171" s="24" t="s">
        <v>46</v>
      </c>
      <c r="E171" s="23" t="s">
        <v>285</v>
      </c>
      <c r="F171" s="22" t="s">
        <v>1456</v>
      </c>
      <c r="G171" s="22" t="s">
        <v>1457</v>
      </c>
      <c r="H171" s="22" t="s">
        <v>1601</v>
      </c>
      <c r="I171" s="22" t="s">
        <v>1458</v>
      </c>
      <c r="J171" s="22" t="s">
        <v>1459</v>
      </c>
      <c r="K171" s="22"/>
    </row>
    <row r="172" spans="2:12" ht="63.75" x14ac:dyDescent="0.2">
      <c r="B172" s="56">
        <v>6</v>
      </c>
      <c r="C172" s="32" t="s">
        <v>262</v>
      </c>
      <c r="D172" s="24" t="s">
        <v>46</v>
      </c>
      <c r="E172" s="23" t="s">
        <v>286</v>
      </c>
      <c r="F172" s="22" t="s">
        <v>1460</v>
      </c>
      <c r="G172" s="74" t="s">
        <v>287</v>
      </c>
      <c r="H172" s="22" t="s">
        <v>1462</v>
      </c>
      <c r="I172" s="74" t="s">
        <v>288</v>
      </c>
      <c r="J172" s="74" t="s">
        <v>289</v>
      </c>
      <c r="K172" s="22"/>
      <c r="L172" s="21" t="s">
        <v>1461</v>
      </c>
    </row>
    <row r="173" spans="2:12" ht="76.5" x14ac:dyDescent="0.2">
      <c r="B173" s="56">
        <v>6</v>
      </c>
      <c r="C173" s="32" t="s">
        <v>266</v>
      </c>
      <c r="D173" s="24" t="s">
        <v>46</v>
      </c>
      <c r="E173" s="23" t="s">
        <v>290</v>
      </c>
      <c r="F173" s="22" t="s">
        <v>1463</v>
      </c>
      <c r="G173" s="22" t="s">
        <v>1467</v>
      </c>
      <c r="H173" s="74" t="s">
        <v>291</v>
      </c>
      <c r="I173" s="74" t="s">
        <v>292</v>
      </c>
      <c r="J173" s="74" t="s">
        <v>293</v>
      </c>
      <c r="K173" s="22"/>
    </row>
    <row r="174" spans="2:12" ht="25.5" x14ac:dyDescent="0.2">
      <c r="B174" s="56">
        <v>6</v>
      </c>
      <c r="C174" s="32" t="s">
        <v>268</v>
      </c>
      <c r="D174" s="24" t="s">
        <v>46</v>
      </c>
      <c r="E174" s="23" t="s">
        <v>294</v>
      </c>
      <c r="F174" s="22" t="s">
        <v>1464</v>
      </c>
      <c r="G174" s="74" t="s">
        <v>295</v>
      </c>
      <c r="H174" s="74" t="s">
        <v>296</v>
      </c>
      <c r="I174" s="74" t="s">
        <v>297</v>
      </c>
      <c r="J174" s="74" t="s">
        <v>298</v>
      </c>
      <c r="K174" s="22"/>
    </row>
    <row r="175" spans="2:12" ht="25.5" x14ac:dyDescent="0.2">
      <c r="B175" s="56">
        <v>6</v>
      </c>
      <c r="C175" s="32" t="s">
        <v>268</v>
      </c>
      <c r="D175" s="24" t="s">
        <v>46</v>
      </c>
      <c r="E175" s="23" t="s">
        <v>299</v>
      </c>
      <c r="F175" s="22" t="s">
        <v>1465</v>
      </c>
      <c r="G175" s="74" t="s">
        <v>300</v>
      </c>
      <c r="H175" s="74" t="s">
        <v>301</v>
      </c>
      <c r="I175" s="74" t="s">
        <v>302</v>
      </c>
      <c r="J175" s="74" t="s">
        <v>303</v>
      </c>
      <c r="K175" s="22"/>
    </row>
    <row r="176" spans="2:12" ht="38.25" x14ac:dyDescent="0.2">
      <c r="B176" s="56">
        <v>6</v>
      </c>
      <c r="C176" s="32" t="s">
        <v>262</v>
      </c>
      <c r="D176" s="24" t="s">
        <v>48</v>
      </c>
      <c r="E176" s="23" t="s">
        <v>304</v>
      </c>
      <c r="F176" s="22" t="s">
        <v>1466</v>
      </c>
      <c r="G176" s="22" t="s">
        <v>1468</v>
      </c>
      <c r="H176" s="22" t="s">
        <v>1469</v>
      </c>
      <c r="I176" s="22" t="s">
        <v>1470</v>
      </c>
      <c r="J176" s="22" t="s">
        <v>1471</v>
      </c>
      <c r="K176" s="22"/>
    </row>
    <row r="177" spans="2:12" ht="38.25" x14ac:dyDescent="0.2">
      <c r="B177" s="56">
        <v>6</v>
      </c>
      <c r="C177" s="32" t="s">
        <v>262</v>
      </c>
      <c r="D177" s="24" t="s">
        <v>48</v>
      </c>
      <c r="E177" s="23" t="s">
        <v>305</v>
      </c>
      <c r="F177" s="22" t="s">
        <v>1472</v>
      </c>
      <c r="G177" s="22" t="s">
        <v>1473</v>
      </c>
      <c r="H177" s="22" t="s">
        <v>1474</v>
      </c>
      <c r="I177" s="22" t="s">
        <v>1475</v>
      </c>
      <c r="J177" s="22" t="s">
        <v>1476</v>
      </c>
      <c r="K177" s="22"/>
    </row>
    <row r="178" spans="2:12" ht="25.5" x14ac:dyDescent="0.2">
      <c r="B178" s="56">
        <v>6</v>
      </c>
      <c r="C178" s="32" t="s">
        <v>262</v>
      </c>
      <c r="D178" s="24" t="s">
        <v>48</v>
      </c>
      <c r="E178" s="23" t="s">
        <v>306</v>
      </c>
      <c r="F178" s="22" t="s">
        <v>1477</v>
      </c>
      <c r="G178" s="22" t="s">
        <v>766</v>
      </c>
      <c r="H178" s="22" t="s">
        <v>1478</v>
      </c>
      <c r="I178" s="22" t="s">
        <v>1479</v>
      </c>
      <c r="J178" s="22" t="s">
        <v>1480</v>
      </c>
      <c r="K178" s="22"/>
    </row>
    <row r="179" spans="2:12" ht="25.5" x14ac:dyDescent="0.2">
      <c r="B179" s="56">
        <v>6</v>
      </c>
      <c r="C179" s="32" t="s">
        <v>266</v>
      </c>
      <c r="D179" s="24" t="s">
        <v>48</v>
      </c>
      <c r="E179" s="23" t="s">
        <v>307</v>
      </c>
      <c r="F179" s="22" t="s">
        <v>1481</v>
      </c>
      <c r="G179" s="22" t="s">
        <v>1549</v>
      </c>
      <c r="H179" s="22" t="s">
        <v>1482</v>
      </c>
      <c r="I179" s="22" t="s">
        <v>1483</v>
      </c>
      <c r="J179" s="22" t="s">
        <v>1484</v>
      </c>
      <c r="K179" s="22"/>
    </row>
    <row r="180" spans="2:12" ht="51" x14ac:dyDescent="0.2">
      <c r="B180" s="56">
        <v>6</v>
      </c>
      <c r="C180" s="32" t="s">
        <v>266</v>
      </c>
      <c r="D180" s="24" t="s">
        <v>48</v>
      </c>
      <c r="E180" s="23" t="s">
        <v>308</v>
      </c>
      <c r="F180" s="22" t="s">
        <v>1485</v>
      </c>
      <c r="G180" s="22" t="s">
        <v>1487</v>
      </c>
      <c r="H180" s="22" t="s">
        <v>1488</v>
      </c>
      <c r="I180" s="22" t="s">
        <v>1489</v>
      </c>
      <c r="J180" s="22" t="s">
        <v>1490</v>
      </c>
      <c r="K180" s="22"/>
      <c r="L180" s="21" t="s">
        <v>1486</v>
      </c>
    </row>
    <row r="181" spans="2:12" ht="38.25" x14ac:dyDescent="0.2">
      <c r="B181" s="56">
        <v>6</v>
      </c>
      <c r="C181" s="32" t="s">
        <v>266</v>
      </c>
      <c r="D181" s="24" t="s">
        <v>48</v>
      </c>
      <c r="E181" s="23" t="s">
        <v>309</v>
      </c>
      <c r="F181" s="22" t="s">
        <v>1491</v>
      </c>
      <c r="G181" s="22" t="s">
        <v>1492</v>
      </c>
      <c r="H181" s="22" t="s">
        <v>1493</v>
      </c>
      <c r="I181" s="22" t="s">
        <v>1494</v>
      </c>
      <c r="J181" s="22" t="s">
        <v>1495</v>
      </c>
      <c r="K181" s="22"/>
    </row>
    <row r="182" spans="2:12" ht="25.5" x14ac:dyDescent="0.2">
      <c r="B182" s="56">
        <v>6</v>
      </c>
      <c r="C182" s="32" t="s">
        <v>262</v>
      </c>
      <c r="D182" s="24" t="s">
        <v>48</v>
      </c>
      <c r="E182" s="23" t="s">
        <v>310</v>
      </c>
      <c r="F182" s="22" t="s">
        <v>1496</v>
      </c>
      <c r="G182" s="55" t="s">
        <v>1497</v>
      </c>
      <c r="H182" s="55" t="s">
        <v>1053</v>
      </c>
      <c r="I182" s="55" t="s">
        <v>1052</v>
      </c>
      <c r="J182" s="55" t="s">
        <v>1498</v>
      </c>
      <c r="K182" s="22"/>
    </row>
    <row r="183" spans="2:12" ht="38.25" x14ac:dyDescent="0.2">
      <c r="B183" s="56">
        <v>6</v>
      </c>
      <c r="C183" s="32" t="s">
        <v>262</v>
      </c>
      <c r="D183" s="24" t="s">
        <v>48</v>
      </c>
      <c r="E183" s="23" t="s">
        <v>311</v>
      </c>
      <c r="F183" s="22" t="s">
        <v>1499</v>
      </c>
      <c r="G183" s="22" t="s">
        <v>1500</v>
      </c>
      <c r="H183" s="22" t="s">
        <v>1501</v>
      </c>
      <c r="I183" s="22" t="s">
        <v>1502</v>
      </c>
      <c r="J183" s="22" t="s">
        <v>1503</v>
      </c>
      <c r="K183" s="22"/>
    </row>
    <row r="184" spans="2:12" ht="25.5" x14ac:dyDescent="0.2">
      <c r="B184" s="56">
        <v>6</v>
      </c>
      <c r="C184" s="32" t="s">
        <v>262</v>
      </c>
      <c r="D184" s="24" t="s">
        <v>48</v>
      </c>
      <c r="E184" s="23" t="s">
        <v>312</v>
      </c>
      <c r="F184" s="22" t="s">
        <v>1504</v>
      </c>
      <c r="G184" s="22" t="s">
        <v>1505</v>
      </c>
      <c r="H184" s="22" t="s">
        <v>1506</v>
      </c>
      <c r="I184" s="22" t="s">
        <v>1507</v>
      </c>
      <c r="J184" s="22" t="s">
        <v>1508</v>
      </c>
      <c r="K184" s="22"/>
    </row>
    <row r="185" spans="2:12" ht="51" x14ac:dyDescent="0.2">
      <c r="B185" s="56">
        <v>6</v>
      </c>
      <c r="C185" s="32" t="s">
        <v>262</v>
      </c>
      <c r="D185" s="24" t="s">
        <v>54</v>
      </c>
      <c r="E185" s="23" t="s">
        <v>313</v>
      </c>
      <c r="F185" s="22" t="s">
        <v>1509</v>
      </c>
      <c r="G185" s="22" t="s">
        <v>1510</v>
      </c>
      <c r="H185" s="22" t="s">
        <v>1511</v>
      </c>
      <c r="I185" s="22" t="s">
        <v>1512</v>
      </c>
      <c r="J185" s="22" t="s">
        <v>1513</v>
      </c>
      <c r="K185" s="22"/>
    </row>
    <row r="186" spans="2:12" ht="38.25" x14ac:dyDescent="0.2">
      <c r="B186" s="56">
        <v>6</v>
      </c>
      <c r="C186" s="32" t="s">
        <v>262</v>
      </c>
      <c r="D186" s="24" t="s">
        <v>54</v>
      </c>
      <c r="E186" s="23" t="s">
        <v>314</v>
      </c>
      <c r="F186" s="22" t="s">
        <v>1514</v>
      </c>
      <c r="G186" s="22" t="s">
        <v>1515</v>
      </c>
      <c r="H186" s="22" t="s">
        <v>1516</v>
      </c>
      <c r="I186" s="22" t="s">
        <v>1517</v>
      </c>
      <c r="J186" s="22" t="s">
        <v>1518</v>
      </c>
      <c r="K186" s="22"/>
    </row>
    <row r="187" spans="2:12" ht="38.25" x14ac:dyDescent="0.2">
      <c r="B187" s="56">
        <v>6</v>
      </c>
      <c r="C187" s="32" t="s">
        <v>266</v>
      </c>
      <c r="D187" s="24" t="s">
        <v>54</v>
      </c>
      <c r="E187" s="23" t="s">
        <v>315</v>
      </c>
      <c r="F187" s="22" t="s">
        <v>1519</v>
      </c>
      <c r="G187" s="22" t="s">
        <v>1520</v>
      </c>
      <c r="H187" s="22" t="s">
        <v>1521</v>
      </c>
      <c r="I187" s="22" t="s">
        <v>1522</v>
      </c>
      <c r="J187" s="22" t="s">
        <v>1523</v>
      </c>
      <c r="K187" s="22"/>
    </row>
    <row r="188" spans="2:12" ht="38.25" x14ac:dyDescent="0.2">
      <c r="B188" s="56">
        <v>6</v>
      </c>
      <c r="C188" s="32" t="s">
        <v>266</v>
      </c>
      <c r="D188" s="24" t="s">
        <v>54</v>
      </c>
      <c r="E188" s="23" t="s">
        <v>316</v>
      </c>
      <c r="F188" s="22" t="s">
        <v>1524</v>
      </c>
      <c r="G188" s="22" t="s">
        <v>1526</v>
      </c>
      <c r="H188" s="22" t="s">
        <v>1525</v>
      </c>
      <c r="I188" s="22" t="s">
        <v>1527</v>
      </c>
      <c r="J188" s="22" t="s">
        <v>1528</v>
      </c>
      <c r="K188" s="22"/>
    </row>
    <row r="189" spans="2:12" ht="63.75" x14ac:dyDescent="0.2">
      <c r="B189" s="56">
        <v>6</v>
      </c>
      <c r="C189" s="32" t="s">
        <v>266</v>
      </c>
      <c r="D189" s="24" t="s">
        <v>54</v>
      </c>
      <c r="E189" s="23" t="s">
        <v>317</v>
      </c>
      <c r="F189" s="22" t="s">
        <v>1529</v>
      </c>
      <c r="G189" s="22" t="s">
        <v>1530</v>
      </c>
      <c r="H189" s="22" t="s">
        <v>1602</v>
      </c>
      <c r="I189" s="22" t="s">
        <v>1531</v>
      </c>
      <c r="J189" s="22" t="s">
        <v>1532</v>
      </c>
      <c r="K189" s="22"/>
    </row>
    <row r="190" spans="2:12" ht="25.5" x14ac:dyDescent="0.2">
      <c r="B190" s="56">
        <v>6</v>
      </c>
      <c r="C190" s="32" t="s">
        <v>268</v>
      </c>
      <c r="D190" s="24" t="s">
        <v>54</v>
      </c>
      <c r="E190" s="23" t="s">
        <v>318</v>
      </c>
      <c r="F190" s="22" t="s">
        <v>1533</v>
      </c>
      <c r="G190" s="22" t="s">
        <v>319</v>
      </c>
      <c r="H190" s="22" t="s">
        <v>320</v>
      </c>
      <c r="I190" s="22" t="s">
        <v>321</v>
      </c>
      <c r="J190" s="22" t="s">
        <v>322</v>
      </c>
      <c r="K190" s="22"/>
    </row>
    <row r="191" spans="2:12" ht="25.5" x14ac:dyDescent="0.2">
      <c r="B191" s="56">
        <v>6</v>
      </c>
      <c r="C191" s="32" t="s">
        <v>268</v>
      </c>
      <c r="D191" s="24" t="s">
        <v>54</v>
      </c>
      <c r="E191" s="23" t="s">
        <v>323</v>
      </c>
      <c r="F191" s="22" t="s">
        <v>1534</v>
      </c>
      <c r="G191" s="22" t="s">
        <v>1535</v>
      </c>
      <c r="H191" s="22" t="s">
        <v>1603</v>
      </c>
      <c r="I191" s="22" t="s">
        <v>1536</v>
      </c>
      <c r="J191" s="22" t="s">
        <v>1537</v>
      </c>
      <c r="K191" s="22"/>
    </row>
    <row r="192" spans="2:12" ht="76.5" x14ac:dyDescent="0.2">
      <c r="B192" s="56">
        <v>6</v>
      </c>
      <c r="C192" s="32" t="s">
        <v>268</v>
      </c>
      <c r="D192" s="24" t="s">
        <v>54</v>
      </c>
      <c r="E192" s="23" t="s">
        <v>324</v>
      </c>
      <c r="F192" s="22" t="s">
        <v>1538</v>
      </c>
      <c r="G192" s="22" t="s">
        <v>1539</v>
      </c>
      <c r="H192" s="22" t="s">
        <v>1540</v>
      </c>
      <c r="I192" s="22" t="s">
        <v>1541</v>
      </c>
      <c r="J192" s="22" t="s">
        <v>1542</v>
      </c>
      <c r="K192" s="22"/>
    </row>
    <row r="193" spans="2:11" ht="25.5" x14ac:dyDescent="0.2">
      <c r="B193" s="56">
        <v>6</v>
      </c>
      <c r="C193" s="32" t="s">
        <v>325</v>
      </c>
      <c r="D193" s="24" t="s">
        <v>54</v>
      </c>
      <c r="E193" s="23" t="s">
        <v>326</v>
      </c>
      <c r="F193" s="22" t="s">
        <v>1543</v>
      </c>
      <c r="G193" s="22" t="s">
        <v>1544</v>
      </c>
      <c r="H193" s="22" t="s">
        <v>1545</v>
      </c>
      <c r="I193" s="22" t="s">
        <v>1546</v>
      </c>
      <c r="J193" s="22" t="s">
        <v>1547</v>
      </c>
      <c r="K193" s="22"/>
    </row>
    <row r="194" spans="2:11" x14ac:dyDescent="0.2">
      <c r="B194" s="56"/>
      <c r="C194" s="32"/>
      <c r="D194" s="24"/>
      <c r="F194" s="22"/>
      <c r="G194" s="22"/>
      <c r="H194" s="22"/>
      <c r="I194" s="22"/>
      <c r="J194" s="22"/>
      <c r="K194" s="22"/>
    </row>
    <row r="195" spans="2:11" x14ac:dyDescent="0.2">
      <c r="B195" s="56"/>
      <c r="C195" s="32"/>
      <c r="D195" s="24"/>
      <c r="F195" s="22"/>
      <c r="G195" s="22"/>
      <c r="H195" s="22"/>
      <c r="I195" s="22"/>
      <c r="J195" s="22"/>
      <c r="K195" s="22"/>
    </row>
    <row r="196" spans="2:11" x14ac:dyDescent="0.2">
      <c r="B196" s="56"/>
      <c r="C196" s="32"/>
      <c r="D196" s="24"/>
      <c r="F196" s="22"/>
      <c r="G196" s="22"/>
      <c r="H196" s="22"/>
      <c r="I196" s="22"/>
      <c r="J196" s="22"/>
      <c r="K196" s="22"/>
    </row>
    <row r="197" spans="2:11" x14ac:dyDescent="0.2">
      <c r="B197" s="56"/>
      <c r="C197" s="32"/>
      <c r="D197" s="24"/>
      <c r="F197" s="22"/>
      <c r="G197" s="22"/>
      <c r="H197" s="22"/>
      <c r="I197" s="22"/>
      <c r="J197" s="22"/>
      <c r="K197" s="22"/>
    </row>
    <row r="198" spans="2:11" x14ac:dyDescent="0.2">
      <c r="B198" s="56"/>
      <c r="C198" s="32"/>
      <c r="D198" s="24"/>
      <c r="F198" s="22"/>
      <c r="G198" s="22"/>
      <c r="H198" s="22"/>
      <c r="I198" s="22"/>
      <c r="J198" s="22"/>
      <c r="K198" s="22"/>
    </row>
    <row r="199" spans="2:11" x14ac:dyDescent="0.2">
      <c r="B199" s="56"/>
      <c r="C199" s="32"/>
      <c r="D199" s="24"/>
      <c r="F199" s="22"/>
      <c r="G199" s="22"/>
      <c r="H199" s="22"/>
      <c r="I199" s="22"/>
      <c r="J199" s="22"/>
      <c r="K199" s="22"/>
    </row>
    <row r="200" spans="2:11" x14ac:dyDescent="0.2">
      <c r="B200" s="56"/>
      <c r="C200" s="32"/>
      <c r="D200" s="24"/>
      <c r="F200" s="22"/>
      <c r="G200" s="22"/>
      <c r="H200" s="22"/>
      <c r="I200" s="22"/>
      <c r="J200" s="22"/>
      <c r="K200" s="22"/>
    </row>
    <row r="201" spans="2:11" x14ac:dyDescent="0.2">
      <c r="B201" s="58"/>
      <c r="C201" s="32"/>
      <c r="D201" s="24"/>
      <c r="F201" s="22"/>
      <c r="G201" s="22"/>
      <c r="H201" s="22"/>
      <c r="I201" s="22"/>
      <c r="J201" s="22"/>
      <c r="K201" s="22"/>
    </row>
    <row r="202" spans="2:11" x14ac:dyDescent="0.2">
      <c r="B202" s="58"/>
      <c r="C202" s="32"/>
      <c r="D202" s="24"/>
      <c r="F202" s="22"/>
      <c r="G202" s="22"/>
      <c r="H202" s="22"/>
      <c r="I202" s="22"/>
      <c r="J202" s="22"/>
      <c r="K202" s="22"/>
    </row>
    <row r="203" spans="2:11" x14ac:dyDescent="0.2">
      <c r="B203" s="58"/>
      <c r="C203" s="32"/>
      <c r="D203" s="24"/>
      <c r="F203" s="22"/>
      <c r="G203" s="22"/>
      <c r="H203" s="22"/>
      <c r="I203" s="22"/>
      <c r="J203" s="22"/>
      <c r="K203" s="22"/>
    </row>
    <row r="204" spans="2:11" x14ac:dyDescent="0.2">
      <c r="B204" s="58"/>
      <c r="C204" s="32"/>
      <c r="D204" s="24"/>
      <c r="F204" s="22"/>
      <c r="G204" s="22"/>
      <c r="H204" s="22"/>
      <c r="I204" s="22"/>
      <c r="J204" s="22"/>
      <c r="K204" s="22"/>
    </row>
    <row r="205" spans="2:11" x14ac:dyDescent="0.2">
      <c r="B205" s="58"/>
      <c r="C205" s="32"/>
      <c r="D205" s="24"/>
      <c r="F205" s="22"/>
      <c r="G205" s="22"/>
      <c r="H205" s="22"/>
      <c r="I205" s="22"/>
      <c r="J205" s="22"/>
      <c r="K205" s="22"/>
    </row>
    <row r="206" spans="2:11" x14ac:dyDescent="0.2">
      <c r="B206" s="58"/>
      <c r="C206" s="32"/>
      <c r="D206" s="24"/>
      <c r="F206" s="22"/>
      <c r="G206" s="22"/>
      <c r="H206" s="22"/>
      <c r="I206" s="22"/>
      <c r="J206" s="22"/>
      <c r="K206" s="22"/>
    </row>
    <row r="207" spans="2:11" x14ac:dyDescent="0.2">
      <c r="B207" s="58"/>
      <c r="C207" s="32"/>
      <c r="D207" s="24"/>
      <c r="F207" s="22"/>
      <c r="G207" s="22"/>
      <c r="H207" s="22"/>
      <c r="I207" s="22"/>
      <c r="J207" s="22"/>
      <c r="K207" s="22"/>
    </row>
    <row r="208" spans="2:11" x14ac:dyDescent="0.2">
      <c r="B208" s="58"/>
      <c r="C208" s="32"/>
      <c r="D208" s="24"/>
      <c r="F208" s="22"/>
      <c r="G208" s="22"/>
      <c r="H208" s="22"/>
      <c r="I208" s="22"/>
      <c r="J208" s="22"/>
      <c r="K208" s="22"/>
    </row>
    <row r="209" spans="2:11" x14ac:dyDescent="0.2">
      <c r="B209" s="58"/>
      <c r="C209" s="32"/>
      <c r="D209" s="24"/>
      <c r="F209" s="22"/>
      <c r="G209" s="22"/>
      <c r="H209" s="22"/>
      <c r="I209" s="22"/>
      <c r="J209" s="22"/>
      <c r="K209" s="22"/>
    </row>
    <row r="210" spans="2:11" x14ac:dyDescent="0.2">
      <c r="B210" s="58"/>
      <c r="C210" s="32"/>
      <c r="D210" s="24"/>
      <c r="F210" s="22"/>
      <c r="G210" s="22"/>
      <c r="H210" s="22"/>
      <c r="I210" s="22"/>
      <c r="J210" s="22"/>
      <c r="K210" s="22"/>
    </row>
    <row r="211" spans="2:11" x14ac:dyDescent="0.2">
      <c r="B211" s="58"/>
      <c r="C211" s="32"/>
      <c r="D211" s="24"/>
      <c r="F211" s="22"/>
      <c r="G211" s="22"/>
      <c r="H211" s="22"/>
      <c r="I211" s="22"/>
      <c r="J211" s="22"/>
      <c r="K211" s="22"/>
    </row>
    <row r="212" spans="2:11" x14ac:dyDescent="0.2">
      <c r="B212" s="58"/>
      <c r="C212" s="32"/>
      <c r="D212" s="24"/>
      <c r="F212" s="22"/>
      <c r="G212" s="22"/>
      <c r="H212" s="22"/>
      <c r="I212" s="22"/>
      <c r="J212" s="22"/>
      <c r="K212" s="22"/>
    </row>
    <row r="213" spans="2:11" x14ac:dyDescent="0.2">
      <c r="B213" s="58"/>
      <c r="C213" s="32"/>
      <c r="D213" s="24"/>
      <c r="F213" s="22"/>
      <c r="G213" s="22"/>
      <c r="H213" s="22"/>
      <c r="I213" s="22"/>
      <c r="J213" s="22"/>
      <c r="K213" s="22"/>
    </row>
    <row r="214" spans="2:11" x14ac:dyDescent="0.2">
      <c r="B214" s="58"/>
      <c r="C214" s="32"/>
      <c r="D214" s="24"/>
      <c r="F214" s="22"/>
      <c r="G214" s="22"/>
      <c r="H214" s="22"/>
      <c r="I214" s="22"/>
      <c r="J214" s="22"/>
      <c r="K214" s="22"/>
    </row>
    <row r="215" spans="2:11" x14ac:dyDescent="0.2">
      <c r="B215" s="58"/>
      <c r="C215" s="32"/>
      <c r="D215" s="24"/>
      <c r="F215" s="22"/>
      <c r="G215" s="22"/>
      <c r="H215" s="22"/>
      <c r="I215" s="22"/>
      <c r="J215" s="22"/>
      <c r="K215" s="22"/>
    </row>
    <row r="216" spans="2:11" x14ac:dyDescent="0.2">
      <c r="B216" s="58"/>
      <c r="C216" s="32"/>
      <c r="D216" s="24"/>
      <c r="F216" s="22"/>
      <c r="G216" s="22"/>
      <c r="H216" s="22"/>
      <c r="I216" s="22"/>
      <c r="J216" s="22"/>
      <c r="K216" s="22"/>
    </row>
    <row r="217" spans="2:11" x14ac:dyDescent="0.2">
      <c r="B217" s="58"/>
      <c r="C217" s="32"/>
      <c r="D217" s="24"/>
      <c r="F217" s="22"/>
      <c r="G217" s="22"/>
      <c r="H217" s="22"/>
      <c r="I217" s="22"/>
      <c r="J217" s="22"/>
      <c r="K217" s="22"/>
    </row>
    <row r="218" spans="2:11" x14ac:dyDescent="0.2">
      <c r="B218" s="58"/>
      <c r="C218" s="32"/>
      <c r="D218" s="24"/>
      <c r="F218" s="22"/>
      <c r="G218" s="22"/>
      <c r="H218" s="22"/>
      <c r="I218" s="22"/>
      <c r="J218" s="22"/>
      <c r="K218" s="22"/>
    </row>
    <row r="219" spans="2:11" x14ac:dyDescent="0.2">
      <c r="B219" s="58"/>
      <c r="C219" s="32"/>
      <c r="D219" s="24"/>
      <c r="F219" s="22"/>
      <c r="G219" s="22"/>
      <c r="H219" s="22"/>
      <c r="I219" s="22"/>
      <c r="J219" s="22"/>
      <c r="K219" s="22"/>
    </row>
    <row r="220" spans="2:11" x14ac:dyDescent="0.2">
      <c r="B220" s="58"/>
      <c r="C220" s="32"/>
      <c r="D220" s="24"/>
      <c r="F220" s="22"/>
      <c r="G220" s="22"/>
      <c r="H220" s="22"/>
      <c r="I220" s="22"/>
      <c r="J220" s="22"/>
      <c r="K220" s="22"/>
    </row>
    <row r="221" spans="2:11" x14ac:dyDescent="0.2">
      <c r="B221" s="58"/>
      <c r="C221" s="32"/>
      <c r="D221" s="24"/>
      <c r="F221" s="22"/>
      <c r="G221" s="22"/>
      <c r="H221" s="22"/>
      <c r="I221" s="22"/>
      <c r="J221" s="22"/>
      <c r="K221" s="22"/>
    </row>
    <row r="222" spans="2:11" x14ac:dyDescent="0.2">
      <c r="B222" s="58"/>
      <c r="C222" s="32"/>
      <c r="D222" s="24"/>
      <c r="F222" s="22"/>
      <c r="G222" s="22"/>
      <c r="H222" s="22"/>
      <c r="I222" s="22"/>
      <c r="J222" s="22"/>
      <c r="K222" s="22"/>
    </row>
    <row r="223" spans="2:11" x14ac:dyDescent="0.2">
      <c r="B223" s="58"/>
      <c r="C223" s="32"/>
      <c r="D223" s="24"/>
      <c r="F223" s="22"/>
      <c r="G223" s="22"/>
      <c r="H223" s="22"/>
      <c r="I223" s="22"/>
      <c r="J223" s="22"/>
      <c r="K223" s="22"/>
    </row>
    <row r="224" spans="2:11" x14ac:dyDescent="0.2">
      <c r="B224" s="58"/>
      <c r="C224" s="32"/>
      <c r="D224" s="24"/>
      <c r="F224" s="22"/>
      <c r="G224" s="22"/>
      <c r="H224" s="22"/>
      <c r="I224" s="22"/>
      <c r="J224" s="22"/>
      <c r="K224" s="22"/>
    </row>
    <row r="225" spans="2:11" x14ac:dyDescent="0.2">
      <c r="B225" s="58"/>
      <c r="C225" s="32"/>
      <c r="D225" s="24"/>
      <c r="F225" s="22"/>
      <c r="G225" s="22"/>
      <c r="H225" s="22"/>
      <c r="I225" s="22"/>
      <c r="J225" s="22"/>
      <c r="K225" s="22"/>
    </row>
    <row r="226" spans="2:11" x14ac:dyDescent="0.2">
      <c r="B226" s="58"/>
      <c r="C226" s="32"/>
      <c r="D226" s="24"/>
      <c r="F226" s="22"/>
      <c r="G226" s="22"/>
      <c r="H226" s="22"/>
      <c r="I226" s="22"/>
      <c r="J226" s="22"/>
      <c r="K226" s="22"/>
    </row>
    <row r="227" spans="2:11" x14ac:dyDescent="0.2">
      <c r="B227" s="58"/>
      <c r="C227" s="32"/>
      <c r="D227" s="24"/>
      <c r="F227" s="22"/>
      <c r="G227" s="22"/>
      <c r="H227" s="22"/>
      <c r="I227" s="22"/>
      <c r="J227" s="22"/>
      <c r="K227" s="22"/>
    </row>
    <row r="228" spans="2:11" x14ac:dyDescent="0.2">
      <c r="B228" s="58"/>
      <c r="C228" s="32"/>
      <c r="D228" s="24"/>
      <c r="F228" s="22"/>
      <c r="G228" s="22"/>
      <c r="H228" s="22"/>
      <c r="I228" s="22"/>
      <c r="J228" s="22"/>
      <c r="K228" s="22"/>
    </row>
    <row r="229" spans="2:11" x14ac:dyDescent="0.2">
      <c r="B229" s="58"/>
      <c r="C229" s="32"/>
      <c r="D229" s="24"/>
      <c r="F229" s="22"/>
      <c r="G229" s="22"/>
      <c r="H229" s="22"/>
      <c r="I229" s="22"/>
      <c r="J229" s="22"/>
      <c r="K229" s="22"/>
    </row>
    <row r="230" spans="2:11" x14ac:dyDescent="0.2">
      <c r="B230" s="58"/>
      <c r="C230" s="32"/>
      <c r="D230" s="24"/>
      <c r="F230" s="22"/>
      <c r="G230" s="22"/>
      <c r="H230" s="22"/>
      <c r="I230" s="22"/>
      <c r="J230" s="22"/>
      <c r="K230" s="22"/>
    </row>
    <row r="231" spans="2:11" x14ac:dyDescent="0.2">
      <c r="B231" s="58"/>
      <c r="C231" s="32"/>
      <c r="D231" s="24"/>
      <c r="F231" s="22"/>
      <c r="G231" s="22"/>
      <c r="H231" s="22"/>
      <c r="I231" s="22"/>
      <c r="J231" s="22"/>
      <c r="K231" s="22"/>
    </row>
    <row r="232" spans="2:11" x14ac:dyDescent="0.2">
      <c r="B232" s="58"/>
      <c r="C232" s="32"/>
      <c r="D232" s="24"/>
      <c r="F232" s="22"/>
      <c r="G232" s="22"/>
      <c r="H232" s="22"/>
      <c r="I232" s="22"/>
      <c r="J232" s="22"/>
      <c r="K232" s="22"/>
    </row>
    <row r="233" spans="2:11" x14ac:dyDescent="0.2">
      <c r="B233" s="58"/>
      <c r="C233" s="32"/>
      <c r="D233" s="24"/>
      <c r="F233" s="22"/>
      <c r="G233" s="22"/>
      <c r="H233" s="22"/>
      <c r="I233" s="22"/>
      <c r="J233" s="22"/>
      <c r="K233" s="22"/>
    </row>
    <row r="234" spans="2:11" x14ac:dyDescent="0.2">
      <c r="B234" s="58"/>
      <c r="C234" s="32"/>
      <c r="D234" s="24"/>
      <c r="F234" s="22"/>
      <c r="G234" s="22"/>
      <c r="H234" s="22"/>
      <c r="I234" s="22"/>
      <c r="J234" s="22"/>
      <c r="K234" s="22"/>
    </row>
    <row r="235" spans="2:11" x14ac:dyDescent="0.2">
      <c r="B235" s="58"/>
      <c r="C235" s="32"/>
      <c r="D235" s="24"/>
      <c r="F235" s="22"/>
      <c r="G235" s="22"/>
      <c r="H235" s="22"/>
      <c r="I235" s="22"/>
      <c r="J235" s="22"/>
      <c r="K235" s="22"/>
    </row>
    <row r="236" spans="2:11" x14ac:dyDescent="0.2">
      <c r="B236" s="58"/>
      <c r="C236" s="32"/>
      <c r="D236" s="24"/>
      <c r="F236" s="22"/>
      <c r="G236" s="22"/>
      <c r="H236" s="22"/>
      <c r="I236" s="22"/>
      <c r="J236" s="22"/>
      <c r="K236" s="22"/>
    </row>
    <row r="237" spans="2:11" x14ac:dyDescent="0.2">
      <c r="B237" s="58"/>
      <c r="C237" s="32"/>
      <c r="D237" s="24"/>
      <c r="F237" s="22"/>
      <c r="G237" s="22"/>
      <c r="H237" s="22"/>
      <c r="I237" s="22"/>
      <c r="J237" s="22"/>
      <c r="K237" s="22"/>
    </row>
    <row r="238" spans="2:11" x14ac:dyDescent="0.2">
      <c r="B238" s="58"/>
      <c r="C238" s="32"/>
      <c r="D238" s="24"/>
      <c r="F238" s="22"/>
      <c r="G238" s="22"/>
      <c r="H238" s="22"/>
      <c r="I238" s="22"/>
      <c r="J238" s="22"/>
      <c r="K238" s="22"/>
    </row>
    <row r="239" spans="2:11" x14ac:dyDescent="0.2">
      <c r="B239" s="58"/>
      <c r="C239" s="32"/>
      <c r="D239" s="24"/>
      <c r="F239" s="22"/>
      <c r="G239" s="22"/>
      <c r="H239" s="22"/>
      <c r="I239" s="22"/>
      <c r="J239" s="22"/>
      <c r="K239" s="22"/>
    </row>
    <row r="240" spans="2:11" x14ac:dyDescent="0.2">
      <c r="B240" s="58"/>
      <c r="C240" s="32"/>
      <c r="D240" s="24"/>
      <c r="F240" s="22"/>
      <c r="G240" s="22"/>
      <c r="H240" s="22"/>
      <c r="I240" s="22"/>
      <c r="J240" s="22"/>
      <c r="K240" s="22"/>
    </row>
    <row r="241" spans="2:11" x14ac:dyDescent="0.2">
      <c r="B241" s="58"/>
      <c r="C241" s="32"/>
      <c r="D241" s="24"/>
      <c r="F241" s="22"/>
      <c r="G241" s="22"/>
      <c r="H241" s="22"/>
      <c r="I241" s="22"/>
      <c r="J241" s="22"/>
      <c r="K241" s="22"/>
    </row>
    <row r="242" spans="2:11" x14ac:dyDescent="0.2">
      <c r="B242" s="58"/>
      <c r="C242" s="32"/>
      <c r="D242" s="24"/>
      <c r="F242" s="22"/>
      <c r="G242" s="22"/>
      <c r="H242" s="22"/>
      <c r="I242" s="22"/>
      <c r="J242" s="22"/>
      <c r="K242" s="22"/>
    </row>
    <row r="243" spans="2:11" x14ac:dyDescent="0.2">
      <c r="B243" s="58"/>
      <c r="C243" s="32"/>
      <c r="D243" s="24"/>
      <c r="F243" s="22"/>
      <c r="G243" s="22"/>
      <c r="H243" s="22"/>
      <c r="I243" s="22"/>
      <c r="J243" s="22"/>
      <c r="K243" s="22"/>
    </row>
    <row r="244" spans="2:11" x14ac:dyDescent="0.2">
      <c r="B244" s="58"/>
      <c r="C244" s="32"/>
      <c r="D244" s="24"/>
      <c r="F244" s="22"/>
      <c r="G244" s="22"/>
      <c r="H244" s="22"/>
      <c r="I244" s="22"/>
      <c r="J244" s="22"/>
      <c r="K244" s="22"/>
    </row>
    <row r="245" spans="2:11" x14ac:dyDescent="0.2">
      <c r="B245" s="58"/>
      <c r="C245" s="32"/>
      <c r="D245" s="24"/>
      <c r="F245" s="22"/>
      <c r="G245" s="22"/>
      <c r="H245" s="22"/>
      <c r="I245" s="22"/>
      <c r="J245" s="22"/>
      <c r="K245" s="22"/>
    </row>
    <row r="246" spans="2:11" x14ac:dyDescent="0.2">
      <c r="B246" s="58"/>
      <c r="C246" s="32"/>
      <c r="D246" s="24"/>
      <c r="F246" s="22"/>
      <c r="G246" s="22"/>
      <c r="H246" s="22"/>
      <c r="I246" s="22"/>
      <c r="J246" s="22"/>
      <c r="K246" s="22"/>
    </row>
    <row r="247" spans="2:11" x14ac:dyDescent="0.2">
      <c r="B247" s="58"/>
      <c r="C247" s="32"/>
      <c r="D247" s="24"/>
      <c r="F247" s="22"/>
      <c r="G247" s="22"/>
      <c r="H247" s="22"/>
      <c r="I247" s="22"/>
      <c r="J247" s="22"/>
      <c r="K247" s="22"/>
    </row>
    <row r="248" spans="2:11" x14ac:dyDescent="0.2">
      <c r="B248" s="58"/>
      <c r="C248" s="32"/>
      <c r="D248" s="24"/>
      <c r="F248" s="22"/>
      <c r="G248" s="22"/>
      <c r="H248" s="22"/>
      <c r="I248" s="22"/>
      <c r="J248" s="22"/>
      <c r="K248" s="22"/>
    </row>
    <row r="249" spans="2:11" x14ac:dyDescent="0.2">
      <c r="B249" s="58"/>
      <c r="C249" s="32"/>
      <c r="D249" s="24"/>
      <c r="F249" s="22"/>
      <c r="G249" s="22"/>
      <c r="H249" s="22"/>
      <c r="I249" s="22"/>
      <c r="J249" s="22"/>
      <c r="K249" s="22"/>
    </row>
    <row r="250" spans="2:11" x14ac:dyDescent="0.2">
      <c r="B250" s="58"/>
      <c r="C250" s="32"/>
      <c r="D250" s="24"/>
      <c r="F250" s="22"/>
      <c r="G250" s="22"/>
      <c r="H250" s="22"/>
      <c r="I250" s="22"/>
      <c r="J250" s="22"/>
      <c r="K250" s="22"/>
    </row>
    <row r="251" spans="2:11" x14ac:dyDescent="0.2">
      <c r="B251" s="58"/>
      <c r="C251" s="32"/>
      <c r="D251" s="24"/>
      <c r="F251" s="22"/>
      <c r="G251" s="22"/>
      <c r="H251" s="22"/>
      <c r="I251" s="22"/>
      <c r="J251" s="22"/>
      <c r="K251" s="22"/>
    </row>
    <row r="252" spans="2:11" x14ac:dyDescent="0.2">
      <c r="B252" s="58"/>
      <c r="C252" s="32"/>
      <c r="D252" s="24"/>
      <c r="F252" s="22"/>
      <c r="G252" s="22"/>
      <c r="H252" s="22"/>
      <c r="I252" s="22"/>
      <c r="J252" s="22"/>
      <c r="K252" s="22"/>
    </row>
    <row r="253" spans="2:11" x14ac:dyDescent="0.2">
      <c r="B253" s="58"/>
      <c r="C253" s="32"/>
      <c r="D253" s="24"/>
      <c r="F253" s="22"/>
      <c r="G253" s="22"/>
      <c r="H253" s="22"/>
      <c r="I253" s="22"/>
      <c r="J253" s="22"/>
      <c r="K253" s="22"/>
    </row>
    <row r="254" spans="2:11" x14ac:dyDescent="0.2">
      <c r="B254" s="58"/>
      <c r="C254" s="32"/>
      <c r="D254" s="24"/>
      <c r="F254" s="22"/>
      <c r="G254" s="22"/>
      <c r="H254" s="22"/>
      <c r="I254" s="22"/>
      <c r="J254" s="22"/>
      <c r="K254" s="22"/>
    </row>
    <row r="255" spans="2:11" x14ac:dyDescent="0.2">
      <c r="B255" s="58"/>
      <c r="C255" s="32"/>
      <c r="D255" s="24"/>
      <c r="F255" s="22"/>
      <c r="G255" s="22"/>
      <c r="H255" s="22"/>
      <c r="I255" s="22"/>
      <c r="J255" s="22"/>
      <c r="K255" s="22"/>
    </row>
    <row r="256" spans="2:11" x14ac:dyDescent="0.2">
      <c r="B256" s="58"/>
      <c r="C256" s="32"/>
      <c r="D256" s="24"/>
      <c r="F256" s="22"/>
      <c r="G256" s="22"/>
      <c r="H256" s="22"/>
      <c r="I256" s="22"/>
      <c r="J256" s="22"/>
      <c r="K256" s="22"/>
    </row>
    <row r="257" spans="2:11" x14ac:dyDescent="0.2">
      <c r="B257" s="58"/>
      <c r="C257" s="32"/>
      <c r="D257" s="24"/>
      <c r="F257" s="22"/>
      <c r="G257" s="22"/>
      <c r="H257" s="22"/>
      <c r="I257" s="22"/>
      <c r="J257" s="22"/>
      <c r="K257" s="22"/>
    </row>
    <row r="258" spans="2:11" x14ac:dyDescent="0.2">
      <c r="B258" s="58"/>
      <c r="C258" s="32"/>
      <c r="D258" s="24"/>
      <c r="F258" s="22"/>
      <c r="G258" s="22"/>
      <c r="H258" s="22"/>
      <c r="I258" s="22"/>
      <c r="J258" s="22"/>
      <c r="K258" s="22"/>
    </row>
  </sheetData>
  <sheetProtection formatCells="0" formatColumns="0" formatRows="0" sort="0"/>
  <phoneticPr fontId="9" type="noConversion"/>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showInputMessage="1" showErrorMessage="1" xr:uid="{00000000-0002-0000-0100-000002000000}">
          <x14:formula1>
            <xm:f>'https://iubhfs.sharepoint.com/sites/KFK-Fragen-Team/Shared Documents/Overview/MA_Template/[TEST_Template_BA_181012_en.xlsx]Tabelle2'!#REF!</xm:f>
          </x14:formula1>
          <xm:sqref>K2</xm:sqref>
        </x14:dataValidation>
        <x14:dataValidation type="list" allowBlank="1" showInputMessage="1" showErrorMessage="1" xr:uid="{00000000-0002-0000-0100-000003000000}">
          <x14:formula1>
            <xm:f>'https://iubhfs.sharepoint.com/sites/KFK-Fragen-Team/Shared Documents/Overview/MA_Template/[TEST_Template_BA_181012_en.xlsx]Tabelle2'!#REF!</xm:f>
          </x14:formula1>
          <xm:sqref>D2</xm:sqref>
        </x14:dataValidation>
        <x14:dataValidation type="list" allowBlank="1" showInputMessage="1" showErrorMessage="1" xr:uid="{00000000-0002-0000-0100-000000000000}">
          <x14:formula1>
            <xm:f>Tabelle2!$A$2:$A$5</xm:f>
          </x14:formula1>
          <xm:sqref>D3:D11</xm:sqref>
        </x14:dataValidation>
        <x14:dataValidation type="list" showInputMessage="1" showErrorMessage="1" xr:uid="{00000000-0002-0000-0100-000001000000}">
          <x14:formula1>
            <xm:f>Tabelle2!$C$2:$C$3</xm:f>
          </x14:formula1>
          <xm:sqref>K3:K258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79"/>
  <sheetViews>
    <sheetView showGridLines="0" zoomScale="90" zoomScaleNormal="90" workbookViewId="0">
      <pane ySplit="1" topLeftCell="A2" activePane="bottomLeft" state="frozen"/>
      <selection pane="bottomLeft" activeCell="I2" sqref="I2"/>
    </sheetView>
  </sheetViews>
  <sheetFormatPr defaultColWidth="11.42578125" defaultRowHeight="15" x14ac:dyDescent="0.25"/>
  <cols>
    <col min="1" max="1" width="5.7109375" customWidth="1"/>
    <col min="2" max="2" width="11.42578125" style="34" customWidth="1"/>
    <col min="3" max="3" width="11" style="34" customWidth="1"/>
    <col min="4" max="4" width="15.42578125" style="72" customWidth="1"/>
    <col min="5" max="5" width="13.42578125" style="72" customWidth="1"/>
    <col min="6" max="6" width="18" style="20" customWidth="1"/>
    <col min="7" max="7" width="11.7109375" style="20" customWidth="1"/>
    <col min="8" max="8" width="81.42578125" style="18" customWidth="1"/>
    <col min="9" max="9" width="80.140625" style="18" customWidth="1"/>
    <col min="10" max="10" width="10.7109375" style="19"/>
    <col min="11" max="11" width="31.42578125" customWidth="1"/>
  </cols>
  <sheetData>
    <row r="1" spans="2:11" s="35" customFormat="1" ht="76.5" x14ac:dyDescent="0.25">
      <c r="B1" s="41" t="s">
        <v>36</v>
      </c>
      <c r="C1" s="41" t="s">
        <v>37</v>
      </c>
      <c r="D1" s="40" t="s">
        <v>712</v>
      </c>
      <c r="E1" s="40" t="s">
        <v>327</v>
      </c>
      <c r="F1" s="40" t="s">
        <v>328</v>
      </c>
      <c r="G1" s="40" t="s">
        <v>38</v>
      </c>
      <c r="H1" s="44" t="s">
        <v>39</v>
      </c>
      <c r="I1" s="44" t="s">
        <v>329</v>
      </c>
      <c r="J1" s="45" t="s">
        <v>42</v>
      </c>
      <c r="K1" s="42" t="s">
        <v>43</v>
      </c>
    </row>
    <row r="2" spans="2:11" s="64" customFormat="1" ht="25.5" x14ac:dyDescent="0.25">
      <c r="B2" s="56">
        <v>1</v>
      </c>
      <c r="C2" s="57" t="s">
        <v>44</v>
      </c>
      <c r="D2" s="58" t="s">
        <v>46</v>
      </c>
      <c r="E2" s="58">
        <f>IF(D2="leicht",6,IF(D2="mittel",6,IF(D2="schwer",18,xxx)))</f>
        <v>6</v>
      </c>
      <c r="F2" s="58">
        <f>IF(E2=6,30,IF(E2=18,40,xxx))</f>
        <v>30</v>
      </c>
      <c r="G2" s="59" t="s">
        <v>330</v>
      </c>
      <c r="H2" s="60" t="s">
        <v>331</v>
      </c>
      <c r="I2" s="61" t="s">
        <v>332</v>
      </c>
      <c r="J2" s="62"/>
      <c r="K2" s="63"/>
    </row>
    <row r="3" spans="2:11" s="64" customFormat="1" ht="51" x14ac:dyDescent="0.25">
      <c r="B3" s="56">
        <v>1</v>
      </c>
      <c r="C3" s="57" t="s">
        <v>44</v>
      </c>
      <c r="D3" s="58" t="s">
        <v>46</v>
      </c>
      <c r="E3" s="58">
        <f>IF(D3="leicht",6,IF(D3="mittel",6,IF(D3="schwer",18,xxx)))</f>
        <v>6</v>
      </c>
      <c r="F3" s="58">
        <f>IF(E3=6,30,IF(E3=18,40,xxx))</f>
        <v>30</v>
      </c>
      <c r="G3" s="59" t="s">
        <v>333</v>
      </c>
      <c r="H3" s="61" t="s">
        <v>334</v>
      </c>
      <c r="I3" s="61" t="s">
        <v>335</v>
      </c>
      <c r="J3" s="61"/>
      <c r="K3" s="63"/>
    </row>
    <row r="4" spans="2:11" s="64" customFormat="1" ht="25.5" x14ac:dyDescent="0.25">
      <c r="B4" s="56">
        <v>1</v>
      </c>
      <c r="C4" s="57" t="s">
        <v>44</v>
      </c>
      <c r="D4" s="58" t="s">
        <v>46</v>
      </c>
      <c r="E4" s="58">
        <f>IF(D4="leicht",6,IF(D4="mittel",6,IF(D4="schwer",18,xxx)))</f>
        <v>6</v>
      </c>
      <c r="F4" s="58">
        <f>IF(E4=6,30,IF(E4=18,40,xxx))</f>
        <v>30</v>
      </c>
      <c r="G4" s="59" t="s">
        <v>336</v>
      </c>
      <c r="H4" s="61" t="s">
        <v>337</v>
      </c>
      <c r="I4" s="61" t="s">
        <v>713</v>
      </c>
      <c r="J4" s="61"/>
      <c r="K4" s="63"/>
    </row>
    <row r="5" spans="2:11" ht="38.25" x14ac:dyDescent="0.25">
      <c r="B5" s="37">
        <v>1</v>
      </c>
      <c r="C5" s="32" t="s">
        <v>44</v>
      </c>
      <c r="D5" s="58" t="s">
        <v>46</v>
      </c>
      <c r="E5" s="58">
        <f>IF(D5="leicht",6,IF(D5="mittel",6,IF(D5="schwer",18,xxx)))</f>
        <v>6</v>
      </c>
      <c r="F5" s="24">
        <f>IF(E5=6,30,IF(E5=18,40,xxx))</f>
        <v>30</v>
      </c>
      <c r="G5" s="23" t="s">
        <v>338</v>
      </c>
      <c r="H5" s="22" t="s">
        <v>339</v>
      </c>
      <c r="I5" s="22" t="s">
        <v>340</v>
      </c>
      <c r="J5" s="48"/>
      <c r="K5" s="63"/>
    </row>
    <row r="6" spans="2:11" ht="38.25" x14ac:dyDescent="0.25">
      <c r="B6" s="37">
        <v>1</v>
      </c>
      <c r="C6" s="32" t="s">
        <v>44</v>
      </c>
      <c r="D6" s="58" t="s">
        <v>46</v>
      </c>
      <c r="E6" s="58">
        <f>IF(D6="leicht",6,IF(D6="mittel",6,IF(D6="schwer",18,xxx)))</f>
        <v>6</v>
      </c>
      <c r="F6" s="24">
        <f>IF(E6=6,30,IF(E6=18,40,xxx))</f>
        <v>30</v>
      </c>
      <c r="G6" s="23" t="s">
        <v>341</v>
      </c>
      <c r="H6" s="22" t="s">
        <v>342</v>
      </c>
      <c r="I6" s="22" t="s">
        <v>343</v>
      </c>
      <c r="J6" s="22"/>
      <c r="K6" s="63"/>
    </row>
    <row r="7" spans="2:11" ht="51" x14ac:dyDescent="0.25">
      <c r="B7" s="37">
        <v>1</v>
      </c>
      <c r="C7" s="32" t="s">
        <v>44</v>
      </c>
      <c r="D7" s="58" t="s">
        <v>48</v>
      </c>
      <c r="E7" s="58">
        <f>IF(D7="leicht",6,IF(D7="mittel",6,IF(D7="schwer",18,xxx)))</f>
        <v>6</v>
      </c>
      <c r="F7" s="24">
        <f>IF(E7=6,30,IF(E7=18,40,xxx))</f>
        <v>30</v>
      </c>
      <c r="G7" s="23" t="s">
        <v>344</v>
      </c>
      <c r="H7" s="22" t="s">
        <v>345</v>
      </c>
      <c r="I7" s="22" t="s">
        <v>346</v>
      </c>
      <c r="J7" s="22"/>
      <c r="K7" s="21"/>
    </row>
    <row r="8" spans="2:11" ht="43.5" customHeight="1" x14ac:dyDescent="0.25">
      <c r="B8" s="37">
        <v>1</v>
      </c>
      <c r="C8" s="32" t="s">
        <v>347</v>
      </c>
      <c r="D8" s="58" t="s">
        <v>48</v>
      </c>
      <c r="E8" s="58">
        <f>IF(D8="leicht",6,IF(D8="mittel",6,IF(D8="schwer",18,xxx)))</f>
        <v>6</v>
      </c>
      <c r="F8" s="24">
        <f>IF(E8=6,30,IF(E8=18,40,xxx))</f>
        <v>30</v>
      </c>
      <c r="G8" s="23" t="s">
        <v>348</v>
      </c>
      <c r="H8" s="22" t="s">
        <v>349</v>
      </c>
      <c r="I8" s="22" t="s">
        <v>350</v>
      </c>
      <c r="J8" s="22"/>
      <c r="K8" s="21"/>
    </row>
    <row r="9" spans="2:11" ht="25.5" x14ac:dyDescent="0.25">
      <c r="B9" s="37">
        <v>1</v>
      </c>
      <c r="C9" s="32" t="s">
        <v>347</v>
      </c>
      <c r="D9" s="58" t="s">
        <v>48</v>
      </c>
      <c r="E9" s="58">
        <f>IF(D9="leicht",6,IF(D9="mittel",6,IF(D9="schwer",18,xxx)))</f>
        <v>6</v>
      </c>
      <c r="F9" s="24">
        <f>IF(E9=6,30,IF(E9=18,40,xxx))</f>
        <v>30</v>
      </c>
      <c r="G9" s="23" t="s">
        <v>351</v>
      </c>
      <c r="H9" s="22" t="s">
        <v>352</v>
      </c>
      <c r="I9" s="22" t="s">
        <v>353</v>
      </c>
      <c r="J9" s="22"/>
      <c r="K9" s="21"/>
    </row>
    <row r="10" spans="2:11" ht="25.5" x14ac:dyDescent="0.25">
      <c r="B10" s="37">
        <v>1</v>
      </c>
      <c r="C10" s="32" t="s">
        <v>354</v>
      </c>
      <c r="D10" s="58" t="s">
        <v>48</v>
      </c>
      <c r="E10" s="58">
        <f>IF(D10="leicht",6,IF(D10="mittel",6,IF(D10="schwer",18,xxx)))</f>
        <v>6</v>
      </c>
      <c r="F10" s="24">
        <f>IF(E10=6,30,IF(E10=18,40,xxx))</f>
        <v>30</v>
      </c>
      <c r="G10" s="23" t="s">
        <v>355</v>
      </c>
      <c r="H10" s="22" t="s">
        <v>356</v>
      </c>
      <c r="I10" s="22" t="s">
        <v>357</v>
      </c>
      <c r="J10" s="22"/>
      <c r="K10" s="21"/>
    </row>
    <row r="11" spans="2:11" ht="38.25" x14ac:dyDescent="0.25">
      <c r="B11" s="37">
        <v>1</v>
      </c>
      <c r="C11" s="32" t="s">
        <v>354</v>
      </c>
      <c r="D11" s="58" t="s">
        <v>48</v>
      </c>
      <c r="E11" s="58">
        <f>IF(D11="leicht",6,IF(D11="mittel",6,IF(D11="schwer",18,xxx)))</f>
        <v>6</v>
      </c>
      <c r="F11" s="24">
        <f>IF(E11=6,30,IF(E11=18,40,xxx))</f>
        <v>30</v>
      </c>
      <c r="G11" s="23" t="s">
        <v>358</v>
      </c>
      <c r="H11" s="22" t="s">
        <v>359</v>
      </c>
      <c r="I11" s="22" t="s">
        <v>360</v>
      </c>
      <c r="J11" s="22"/>
      <c r="K11" s="21"/>
    </row>
    <row r="12" spans="2:11" ht="99.75" customHeight="1" x14ac:dyDescent="0.25">
      <c r="B12" s="37">
        <v>1</v>
      </c>
      <c r="C12" s="32" t="s">
        <v>44</v>
      </c>
      <c r="D12" s="58" t="s">
        <v>54</v>
      </c>
      <c r="E12" s="58">
        <f>IF(D12="leicht",6,IF(D12="mittel",6,IF(D12="schwer",18,xxx)))</f>
        <v>18</v>
      </c>
      <c r="F12" s="24">
        <f>IF(E12=6,30,IF(E12=18,40,xxx))</f>
        <v>40</v>
      </c>
      <c r="G12" s="23" t="s">
        <v>361</v>
      </c>
      <c r="H12" s="22" t="s">
        <v>362</v>
      </c>
      <c r="I12" s="22" t="s">
        <v>363</v>
      </c>
      <c r="J12" s="22"/>
      <c r="K12" s="21"/>
    </row>
    <row r="13" spans="2:11" ht="51" x14ac:dyDescent="0.25">
      <c r="B13" s="37">
        <v>1</v>
      </c>
      <c r="C13" s="32" t="s">
        <v>44</v>
      </c>
      <c r="D13" s="58" t="s">
        <v>54</v>
      </c>
      <c r="E13" s="58">
        <f>IF(D13="leicht",6,IF(D13="mittel",6,IF(D13="schwer",18,xxx)))</f>
        <v>18</v>
      </c>
      <c r="F13" s="24">
        <f>IF(E13=6,30,IF(E13=18,40,xxx))</f>
        <v>40</v>
      </c>
      <c r="G13" s="23" t="s">
        <v>364</v>
      </c>
      <c r="H13" s="22" t="s">
        <v>365</v>
      </c>
      <c r="I13" s="22" t="s">
        <v>366</v>
      </c>
      <c r="J13" s="22"/>
      <c r="K13" s="21"/>
    </row>
    <row r="14" spans="2:11" ht="118.5" customHeight="1" x14ac:dyDescent="0.25">
      <c r="B14" s="37">
        <v>1</v>
      </c>
      <c r="C14" s="32" t="s">
        <v>367</v>
      </c>
      <c r="D14" s="58" t="s">
        <v>54</v>
      </c>
      <c r="E14" s="58">
        <f>IF(D14="leicht",6,IF(D14="mittel",6,IF(D14="schwer",18,xxx)))</f>
        <v>18</v>
      </c>
      <c r="F14" s="24">
        <f>IF(E14=6,30,IF(E14=18,40,xxx))</f>
        <v>40</v>
      </c>
      <c r="G14" s="23" t="s">
        <v>368</v>
      </c>
      <c r="H14" s="22" t="s">
        <v>369</v>
      </c>
      <c r="I14" s="61" t="s">
        <v>714</v>
      </c>
      <c r="J14" s="22"/>
      <c r="K14" s="21"/>
    </row>
    <row r="15" spans="2:11" ht="109.5" customHeight="1" x14ac:dyDescent="0.25">
      <c r="B15" s="37">
        <v>1</v>
      </c>
      <c r="C15" s="32" t="s">
        <v>370</v>
      </c>
      <c r="D15" s="58" t="s">
        <v>54</v>
      </c>
      <c r="E15" s="58">
        <f>IF(D15="leicht",6,IF(D15="mittel",6,IF(D15="schwer",18,xxx)))</f>
        <v>18</v>
      </c>
      <c r="F15" s="24">
        <f>IF(E15=6,30,IF(E15=18,40,xxx))</f>
        <v>40</v>
      </c>
      <c r="G15" s="23" t="s">
        <v>371</v>
      </c>
      <c r="H15" s="22" t="s">
        <v>372</v>
      </c>
      <c r="I15" s="61" t="s">
        <v>715</v>
      </c>
      <c r="J15" s="22"/>
      <c r="K15" s="21"/>
    </row>
    <row r="16" spans="2:11" ht="101.25" customHeight="1" x14ac:dyDescent="0.25">
      <c r="B16" s="37">
        <v>1</v>
      </c>
      <c r="C16" s="32" t="s">
        <v>373</v>
      </c>
      <c r="D16" s="58" t="s">
        <v>54</v>
      </c>
      <c r="E16" s="58">
        <f>IF(D16="leicht",6,IF(D16="mittel",6,IF(D16="schwer",18,xxx)))</f>
        <v>18</v>
      </c>
      <c r="F16" s="24">
        <f>IF(E16=6,30,IF(E16=18,40,xxx))</f>
        <v>40</v>
      </c>
      <c r="G16" s="23" t="s">
        <v>374</v>
      </c>
      <c r="H16" s="22" t="s">
        <v>375</v>
      </c>
      <c r="I16" s="22" t="s">
        <v>376</v>
      </c>
      <c r="J16" s="22"/>
      <c r="K16" s="21"/>
    </row>
    <row r="17" spans="2:11" ht="63.75" x14ac:dyDescent="0.25">
      <c r="B17" s="37">
        <v>1</v>
      </c>
      <c r="C17" s="32" t="s">
        <v>367</v>
      </c>
      <c r="D17" s="58" t="s">
        <v>54</v>
      </c>
      <c r="E17" s="58">
        <f>IF(D17="leicht",6,IF(D17="mittel",6,IF(D17="schwer",18,xxx)))</f>
        <v>18</v>
      </c>
      <c r="F17" s="24">
        <f>IF(E17=6,30,IF(E17=18,40,xxx))</f>
        <v>40</v>
      </c>
      <c r="G17" s="23" t="s">
        <v>377</v>
      </c>
      <c r="H17" s="22" t="s">
        <v>378</v>
      </c>
      <c r="I17" s="22" t="s">
        <v>379</v>
      </c>
      <c r="J17" s="22"/>
      <c r="K17" s="21"/>
    </row>
    <row r="18" spans="2:11" ht="89.25" x14ac:dyDescent="0.25">
      <c r="B18" s="37">
        <v>1</v>
      </c>
      <c r="C18" s="32" t="s">
        <v>367</v>
      </c>
      <c r="D18" s="58" t="s">
        <v>54</v>
      </c>
      <c r="E18" s="58">
        <f>IF(D18="leicht",6,IF(D18="mittel",6,IF(D18="schwer",18,xxx)))</f>
        <v>18</v>
      </c>
      <c r="F18" s="24">
        <f>IF(E18=6,30,IF(E18=18,40,xxx))</f>
        <v>40</v>
      </c>
      <c r="G18" s="23" t="s">
        <v>380</v>
      </c>
      <c r="H18" s="22" t="s">
        <v>381</v>
      </c>
      <c r="I18" s="22" t="s">
        <v>382</v>
      </c>
      <c r="J18" s="22"/>
      <c r="K18" s="21"/>
    </row>
    <row r="19" spans="2:11" ht="76.5" x14ac:dyDescent="0.25">
      <c r="B19" s="37">
        <v>1</v>
      </c>
      <c r="C19" s="32" t="s">
        <v>354</v>
      </c>
      <c r="D19" s="58" t="s">
        <v>54</v>
      </c>
      <c r="E19" s="58">
        <f>IF(D19="leicht",6,IF(D19="mittel",6,IF(D19="schwer",18,xxx)))</f>
        <v>18</v>
      </c>
      <c r="F19" s="24">
        <f>IF(E19=6,30,IF(E19=18,40,xxx))</f>
        <v>40</v>
      </c>
      <c r="G19" s="23" t="s">
        <v>383</v>
      </c>
      <c r="H19" s="22" t="s">
        <v>384</v>
      </c>
      <c r="I19" s="22" t="s">
        <v>385</v>
      </c>
      <c r="J19" s="22"/>
      <c r="K19" s="21"/>
    </row>
    <row r="20" spans="2:11" ht="113.25" customHeight="1" x14ac:dyDescent="0.25">
      <c r="B20" s="37">
        <v>1</v>
      </c>
      <c r="C20" s="32" t="s">
        <v>354</v>
      </c>
      <c r="D20" s="58" t="s">
        <v>54</v>
      </c>
      <c r="E20" s="58">
        <f>IF(D20="leicht",6,IF(D20="mittel",6,IF(D20="schwer",18,xxx)))</f>
        <v>18</v>
      </c>
      <c r="F20" s="24">
        <f>IF(E20=6,30,IF(E20=18,40,xxx))</f>
        <v>40</v>
      </c>
      <c r="G20" s="23" t="s">
        <v>386</v>
      </c>
      <c r="H20" s="22" t="s">
        <v>387</v>
      </c>
      <c r="I20" s="22" t="s">
        <v>388</v>
      </c>
      <c r="J20" s="22"/>
      <c r="K20" s="21"/>
    </row>
    <row r="21" spans="2:11" ht="96" customHeight="1" x14ac:dyDescent="0.25">
      <c r="B21" s="37">
        <v>1</v>
      </c>
      <c r="C21" s="32" t="s">
        <v>354</v>
      </c>
      <c r="D21" s="58" t="s">
        <v>54</v>
      </c>
      <c r="E21" s="58">
        <f>IF(D21="leicht",6,IF(D21="mittel",6,IF(D21="schwer",18,xxx)))</f>
        <v>18</v>
      </c>
      <c r="F21" s="24">
        <f>IF(E21=6,30,IF(E21=18,40,xxx))</f>
        <v>40</v>
      </c>
      <c r="G21" s="23" t="s">
        <v>389</v>
      </c>
      <c r="H21" s="22" t="s">
        <v>724</v>
      </c>
      <c r="I21" s="22" t="s">
        <v>390</v>
      </c>
      <c r="J21" s="22"/>
      <c r="K21" s="73"/>
    </row>
    <row r="22" spans="2:11" ht="25.5" x14ac:dyDescent="0.25">
      <c r="B22" s="37">
        <v>2</v>
      </c>
      <c r="C22" s="32" t="s">
        <v>44</v>
      </c>
      <c r="D22" s="58" t="s">
        <v>46</v>
      </c>
      <c r="E22" s="58">
        <f>IF(D22="leicht",6,IF(D22="mittel",6,IF(D22="schwer",18,xxx)))</f>
        <v>6</v>
      </c>
      <c r="F22" s="24">
        <f>IF(E22=6,30,IF(E22=18,40,xxx))</f>
        <v>30</v>
      </c>
      <c r="G22" s="23" t="s">
        <v>391</v>
      </c>
      <c r="H22" s="22" t="s">
        <v>392</v>
      </c>
      <c r="I22" s="22" t="s">
        <v>393</v>
      </c>
      <c r="J22" s="22"/>
      <c r="K22" s="21"/>
    </row>
    <row r="23" spans="2:11" ht="25.5" x14ac:dyDescent="0.25">
      <c r="B23" s="37">
        <v>2</v>
      </c>
      <c r="C23" s="32" t="s">
        <v>44</v>
      </c>
      <c r="D23" s="58" t="s">
        <v>46</v>
      </c>
      <c r="E23" s="58">
        <f>IF(D23="leicht",6,IF(D23="mittel",6,IF(D23="schwer",18,xxx)))</f>
        <v>6</v>
      </c>
      <c r="F23" s="24">
        <f>IF(E23=6,30,IF(E23=18,40,xxx))</f>
        <v>30</v>
      </c>
      <c r="G23" s="23" t="s">
        <v>394</v>
      </c>
      <c r="H23" s="22" t="s">
        <v>395</v>
      </c>
      <c r="I23" s="22" t="s">
        <v>396</v>
      </c>
      <c r="J23" s="22"/>
      <c r="K23" s="21"/>
    </row>
    <row r="24" spans="2:11" ht="51" x14ac:dyDescent="0.25">
      <c r="B24" s="37">
        <v>2</v>
      </c>
      <c r="C24" s="32" t="s">
        <v>44</v>
      </c>
      <c r="D24" s="58" t="s">
        <v>46</v>
      </c>
      <c r="E24" s="58">
        <f>IF(D24="leicht",6,IF(D24="mittel",6,IF(D24="schwer",18,xxx)))</f>
        <v>6</v>
      </c>
      <c r="F24" s="24">
        <f>IF(E24=6,30,IF(E24=18,40,xxx))</f>
        <v>30</v>
      </c>
      <c r="G24" s="23" t="s">
        <v>397</v>
      </c>
      <c r="H24" s="22" t="s">
        <v>398</v>
      </c>
      <c r="I24" s="22" t="s">
        <v>399</v>
      </c>
      <c r="J24" s="22"/>
      <c r="K24" s="21"/>
    </row>
    <row r="25" spans="2:11" x14ac:dyDescent="0.25">
      <c r="B25" s="37">
        <v>2</v>
      </c>
      <c r="C25" s="32" t="s">
        <v>373</v>
      </c>
      <c r="D25" s="58" t="s">
        <v>46</v>
      </c>
      <c r="E25" s="58">
        <f>IF(D25="leicht",6,IF(D25="mittel",6,IF(D25="schwer",18,xxx)))</f>
        <v>6</v>
      </c>
      <c r="F25" s="24">
        <f>IF(E25=6,30,IF(E25=18,40,xxx))</f>
        <v>30</v>
      </c>
      <c r="G25" s="23" t="s">
        <v>400</v>
      </c>
      <c r="H25" s="22" t="s">
        <v>401</v>
      </c>
      <c r="I25" s="22" t="s">
        <v>402</v>
      </c>
      <c r="J25" s="22"/>
      <c r="K25" s="21"/>
    </row>
    <row r="26" spans="2:11" ht="30.75" customHeight="1" x14ac:dyDescent="0.25">
      <c r="B26" s="37">
        <v>2</v>
      </c>
      <c r="C26" s="32" t="s">
        <v>367</v>
      </c>
      <c r="D26" s="58" t="s">
        <v>46</v>
      </c>
      <c r="E26" s="58">
        <f>IF(D26="leicht",6,IF(D26="mittel",6,IF(D26="schwer",18,xxx)))</f>
        <v>6</v>
      </c>
      <c r="F26" s="24">
        <f>IF(E26=6,30,IF(E26=18,40,xxx))</f>
        <v>30</v>
      </c>
      <c r="G26" s="23" t="s">
        <v>403</v>
      </c>
      <c r="H26" s="22" t="s">
        <v>404</v>
      </c>
      <c r="I26" s="22" t="s">
        <v>405</v>
      </c>
      <c r="J26" s="22"/>
      <c r="K26" s="21"/>
    </row>
    <row r="27" spans="2:11" ht="38.25" x14ac:dyDescent="0.25">
      <c r="B27" s="37">
        <v>2</v>
      </c>
      <c r="C27" s="32" t="s">
        <v>347</v>
      </c>
      <c r="D27" s="58" t="s">
        <v>48</v>
      </c>
      <c r="E27" s="58">
        <f>IF(D27="leicht",6,IF(D27="mittel",6,IF(D27="schwer",18,xxx)))</f>
        <v>6</v>
      </c>
      <c r="F27" s="24">
        <f>IF(E27=6,30,IF(E27=18,40,xxx))</f>
        <v>30</v>
      </c>
      <c r="G27" s="23" t="s">
        <v>406</v>
      </c>
      <c r="H27" s="22" t="s">
        <v>407</v>
      </c>
      <c r="I27" s="22" t="s">
        <v>408</v>
      </c>
      <c r="J27" s="22"/>
      <c r="K27" s="21"/>
    </row>
    <row r="28" spans="2:11" ht="42" customHeight="1" x14ac:dyDescent="0.25">
      <c r="B28" s="37">
        <v>2</v>
      </c>
      <c r="C28" s="32" t="s">
        <v>44</v>
      </c>
      <c r="D28" s="58" t="s">
        <v>48</v>
      </c>
      <c r="E28" s="58">
        <f>IF(D28="leicht",6,IF(D28="mittel",6,IF(D28="schwer",18,xxx)))</f>
        <v>6</v>
      </c>
      <c r="F28" s="24">
        <f>IF(E28=6,30,IF(E28=18,40,xxx))</f>
        <v>30</v>
      </c>
      <c r="G28" s="23" t="s">
        <v>409</v>
      </c>
      <c r="H28" s="22" t="s">
        <v>410</v>
      </c>
      <c r="I28" s="22" t="s">
        <v>411</v>
      </c>
      <c r="J28" s="22"/>
      <c r="K28" s="21"/>
    </row>
    <row r="29" spans="2:11" ht="45" customHeight="1" x14ac:dyDescent="0.25">
      <c r="B29" s="37">
        <v>2</v>
      </c>
      <c r="C29" s="32" t="s">
        <v>373</v>
      </c>
      <c r="D29" s="58" t="s">
        <v>48</v>
      </c>
      <c r="E29" s="58">
        <f>IF(D29="leicht",6,IF(D29="mittel",6,IF(D29="schwer",18,xxx)))</f>
        <v>6</v>
      </c>
      <c r="F29" s="24">
        <f>IF(E29=6,30,IF(E29=18,40,xxx))</f>
        <v>30</v>
      </c>
      <c r="G29" s="23" t="s">
        <v>412</v>
      </c>
      <c r="H29" s="22" t="s">
        <v>413</v>
      </c>
      <c r="I29" s="22" t="s">
        <v>414</v>
      </c>
      <c r="J29" s="22"/>
      <c r="K29" s="21"/>
    </row>
    <row r="30" spans="2:11" ht="37.5" customHeight="1" x14ac:dyDescent="0.25">
      <c r="B30" s="37">
        <v>2</v>
      </c>
      <c r="C30" s="32" t="s">
        <v>367</v>
      </c>
      <c r="D30" s="58" t="s">
        <v>48</v>
      </c>
      <c r="E30" s="58">
        <f>IF(D30="leicht",6,IF(D30="mittel",6,IF(D30="schwer",18,xxx)))</f>
        <v>6</v>
      </c>
      <c r="F30" s="24">
        <f>IF(E30=6,30,IF(E30=18,40,xxx))</f>
        <v>30</v>
      </c>
      <c r="G30" s="23" t="s">
        <v>415</v>
      </c>
      <c r="H30" s="22" t="s">
        <v>416</v>
      </c>
      <c r="I30" s="22" t="s">
        <v>417</v>
      </c>
      <c r="J30" s="22"/>
      <c r="K30" s="21"/>
    </row>
    <row r="31" spans="2:11" ht="51" x14ac:dyDescent="0.25">
      <c r="B31" s="37">
        <v>2</v>
      </c>
      <c r="C31" s="32" t="s">
        <v>347</v>
      </c>
      <c r="D31" s="58" t="s">
        <v>48</v>
      </c>
      <c r="E31" s="58">
        <f>IF(D31="leicht",6,IF(D31="mittel",6,IF(D31="schwer",18,xxx)))</f>
        <v>6</v>
      </c>
      <c r="F31" s="24">
        <f>IF(E31=6,30,IF(E31=18,40,xxx))</f>
        <v>30</v>
      </c>
      <c r="G31" s="23" t="s">
        <v>418</v>
      </c>
      <c r="H31" s="22" t="s">
        <v>419</v>
      </c>
      <c r="I31" s="22" t="s">
        <v>420</v>
      </c>
      <c r="J31" s="22"/>
      <c r="K31" s="21"/>
    </row>
    <row r="32" spans="2:11" ht="114.75" x14ac:dyDescent="0.25">
      <c r="B32" s="37">
        <v>2</v>
      </c>
      <c r="C32" s="32" t="s">
        <v>44</v>
      </c>
      <c r="D32" s="58" t="s">
        <v>54</v>
      </c>
      <c r="E32" s="58">
        <f>IF(D32="leicht",6,IF(D32="mittel",6,IF(D32="schwer",18,xxx)))</f>
        <v>18</v>
      </c>
      <c r="F32" s="24">
        <f>IF(E32=6,30,IF(E32=18,40,xxx))</f>
        <v>40</v>
      </c>
      <c r="G32" s="23" t="s">
        <v>421</v>
      </c>
      <c r="H32" s="22" t="s">
        <v>422</v>
      </c>
      <c r="I32" s="22" t="s">
        <v>423</v>
      </c>
      <c r="J32" s="22"/>
      <c r="K32" s="21"/>
    </row>
    <row r="33" spans="2:11" ht="72" customHeight="1" x14ac:dyDescent="0.25">
      <c r="B33" s="37">
        <v>2</v>
      </c>
      <c r="C33" s="32" t="s">
        <v>44</v>
      </c>
      <c r="D33" s="58" t="s">
        <v>54</v>
      </c>
      <c r="E33" s="58">
        <f>IF(D33="leicht",6,IF(D33="mittel",6,IF(D33="schwer",18,xxx)))</f>
        <v>18</v>
      </c>
      <c r="F33" s="24">
        <f>IF(E33=6,30,IF(E33=18,40,xxx))</f>
        <v>40</v>
      </c>
      <c r="G33" s="23" t="s">
        <v>424</v>
      </c>
      <c r="H33" s="22" t="s">
        <v>425</v>
      </c>
      <c r="I33" s="22" t="s">
        <v>718</v>
      </c>
      <c r="J33" s="22"/>
      <c r="K33" s="21"/>
    </row>
    <row r="34" spans="2:11" ht="88.5" customHeight="1" x14ac:dyDescent="0.25">
      <c r="B34" s="37">
        <v>2</v>
      </c>
      <c r="C34" s="32" t="s">
        <v>426</v>
      </c>
      <c r="D34" s="58" t="s">
        <v>54</v>
      </c>
      <c r="E34" s="58">
        <f>IF(D34="leicht",6,IF(D34="mittel",6,IF(D34="schwer",18,xxx)))</f>
        <v>18</v>
      </c>
      <c r="F34" s="24">
        <f>IF(E34=6,30,IF(E34=18,40,xxx))</f>
        <v>40</v>
      </c>
      <c r="G34" s="23" t="s">
        <v>427</v>
      </c>
      <c r="H34" s="22" t="s">
        <v>428</v>
      </c>
      <c r="I34" s="22" t="s">
        <v>429</v>
      </c>
      <c r="J34" s="22"/>
      <c r="K34" s="21"/>
    </row>
    <row r="35" spans="2:11" ht="102" x14ac:dyDescent="0.25">
      <c r="B35" s="37">
        <v>2</v>
      </c>
      <c r="C35" s="32" t="s">
        <v>367</v>
      </c>
      <c r="D35" s="58" t="s">
        <v>54</v>
      </c>
      <c r="E35" s="58">
        <f>IF(D35="leicht",6,IF(D35="mittel",6,IF(D35="schwer",18,xxx)))</f>
        <v>18</v>
      </c>
      <c r="F35" s="24">
        <f>IF(E35=6,30,IF(E35=18,40,xxx))</f>
        <v>40</v>
      </c>
      <c r="G35" s="23" t="s">
        <v>430</v>
      </c>
      <c r="H35" s="22" t="s">
        <v>431</v>
      </c>
      <c r="I35" s="22" t="s">
        <v>432</v>
      </c>
      <c r="J35" s="22"/>
      <c r="K35" s="21"/>
    </row>
    <row r="36" spans="2:11" ht="96" customHeight="1" x14ac:dyDescent="0.25">
      <c r="B36" s="37">
        <v>2</v>
      </c>
      <c r="C36" s="32" t="s">
        <v>367</v>
      </c>
      <c r="D36" s="58" t="s">
        <v>54</v>
      </c>
      <c r="E36" s="58">
        <f>IF(D36="leicht",6,IF(D36="mittel",6,IF(D36="schwer",18,xxx)))</f>
        <v>18</v>
      </c>
      <c r="F36" s="24">
        <f>IF(E36=6,30,IF(E36=18,40,xxx))</f>
        <v>40</v>
      </c>
      <c r="G36" s="23" t="s">
        <v>433</v>
      </c>
      <c r="H36" s="22" t="s">
        <v>434</v>
      </c>
      <c r="I36" s="22" t="s">
        <v>435</v>
      </c>
      <c r="J36" s="22"/>
      <c r="K36" s="21"/>
    </row>
    <row r="37" spans="2:11" ht="63.75" x14ac:dyDescent="0.25">
      <c r="B37" s="37">
        <v>2</v>
      </c>
      <c r="C37" s="32" t="s">
        <v>367</v>
      </c>
      <c r="D37" s="58" t="s">
        <v>54</v>
      </c>
      <c r="E37" s="58">
        <f>IF(D37="leicht",6,IF(D37="mittel",6,IF(D37="schwer",18,xxx)))</f>
        <v>18</v>
      </c>
      <c r="F37" s="24">
        <f>IF(E37=6,30,IF(E37=18,40,xxx))</f>
        <v>40</v>
      </c>
      <c r="G37" s="23" t="s">
        <v>436</v>
      </c>
      <c r="H37" s="22" t="s">
        <v>437</v>
      </c>
      <c r="I37" s="22" t="s">
        <v>438</v>
      </c>
      <c r="J37" s="22"/>
      <c r="K37" s="21"/>
    </row>
    <row r="38" spans="2:11" ht="51" x14ac:dyDescent="0.25">
      <c r="B38" s="37">
        <v>2</v>
      </c>
      <c r="C38" s="32" t="s">
        <v>367</v>
      </c>
      <c r="D38" s="58" t="s">
        <v>54</v>
      </c>
      <c r="E38" s="58">
        <f>IF(D38="leicht",6,IF(D38="mittel",6,IF(D38="schwer",18,xxx)))</f>
        <v>18</v>
      </c>
      <c r="F38" s="24">
        <f>IF(E38=6,30,IF(E38=18,40,xxx))</f>
        <v>40</v>
      </c>
      <c r="G38" s="23" t="s">
        <v>439</v>
      </c>
      <c r="H38" s="22" t="s">
        <v>440</v>
      </c>
      <c r="I38" s="22" t="s">
        <v>441</v>
      </c>
      <c r="J38" s="22"/>
      <c r="K38" s="21"/>
    </row>
    <row r="39" spans="2:11" ht="75.75" customHeight="1" x14ac:dyDescent="0.25">
      <c r="B39" s="37">
        <v>2</v>
      </c>
      <c r="C39" s="32" t="s">
        <v>373</v>
      </c>
      <c r="D39" s="58" t="s">
        <v>54</v>
      </c>
      <c r="E39" s="58">
        <f>IF(D39="leicht",6,IF(D39="mittel",6,IF(D39="schwer",18,xxx)))</f>
        <v>18</v>
      </c>
      <c r="F39" s="24">
        <f>IF(E39=6,30,IF(E39=18,40,xxx))</f>
        <v>40</v>
      </c>
      <c r="G39" s="23" t="s">
        <v>442</v>
      </c>
      <c r="H39" s="22" t="s">
        <v>443</v>
      </c>
      <c r="I39" s="22" t="s">
        <v>444</v>
      </c>
      <c r="J39" s="22"/>
      <c r="K39" s="21"/>
    </row>
    <row r="40" spans="2:11" ht="76.5" x14ac:dyDescent="0.25">
      <c r="B40" s="37">
        <v>2</v>
      </c>
      <c r="C40" s="32" t="s">
        <v>347</v>
      </c>
      <c r="D40" s="58" t="s">
        <v>54</v>
      </c>
      <c r="E40" s="58">
        <f>IF(D40="leicht",6,IF(D40="mittel",6,IF(D40="schwer",18,xxx)))</f>
        <v>18</v>
      </c>
      <c r="F40" s="24">
        <f>IF(E40=6,30,IF(E40=18,40,xxx))</f>
        <v>40</v>
      </c>
      <c r="G40" s="23" t="s">
        <v>445</v>
      </c>
      <c r="H40" s="22" t="s">
        <v>446</v>
      </c>
      <c r="I40" s="22" t="s">
        <v>447</v>
      </c>
      <c r="J40" s="22"/>
      <c r="K40" s="21"/>
    </row>
    <row r="41" spans="2:11" ht="63.75" x14ac:dyDescent="0.25">
      <c r="B41" s="37">
        <v>2</v>
      </c>
      <c r="C41" s="32" t="s">
        <v>44</v>
      </c>
      <c r="D41" s="58" t="s">
        <v>54</v>
      </c>
      <c r="E41" s="58">
        <f>IF(D41="leicht",6,IF(D41="mittel",6,IF(D41="schwer",18,xxx)))</f>
        <v>18</v>
      </c>
      <c r="F41" s="24">
        <f>IF(E41=6,30,IF(E41=18,40,xxx))</f>
        <v>40</v>
      </c>
      <c r="G41" s="23" t="s">
        <v>448</v>
      </c>
      <c r="H41" s="22" t="s">
        <v>449</v>
      </c>
      <c r="I41" s="22" t="s">
        <v>450</v>
      </c>
      <c r="J41" s="22"/>
      <c r="K41" s="21"/>
    </row>
    <row r="42" spans="2:11" x14ac:dyDescent="0.25">
      <c r="B42" s="37">
        <v>3</v>
      </c>
      <c r="C42" s="32" t="s">
        <v>44</v>
      </c>
      <c r="D42" s="58" t="s">
        <v>46</v>
      </c>
      <c r="E42" s="58">
        <f>IF(D42="leicht",6,IF(D42="mittel",6,IF(D42="schwer",18,xxx)))</f>
        <v>6</v>
      </c>
      <c r="F42" s="24">
        <f>IF(E42=6,30,IF(E42=18,40,xxx))</f>
        <v>30</v>
      </c>
      <c r="G42" s="23" t="s">
        <v>461</v>
      </c>
      <c r="H42" s="22" t="s">
        <v>451</v>
      </c>
      <c r="I42" s="22" t="s">
        <v>452</v>
      </c>
      <c r="J42" s="22"/>
      <c r="K42" s="21"/>
    </row>
    <row r="43" spans="2:11" ht="38.25" x14ac:dyDescent="0.25">
      <c r="B43" s="37">
        <v>3</v>
      </c>
      <c r="C43" s="32" t="s">
        <v>44</v>
      </c>
      <c r="D43" s="58" t="s">
        <v>46</v>
      </c>
      <c r="E43" s="58">
        <f>IF(D43="leicht",6,IF(D43="mittel",6,IF(D43="schwer",18,xxx)))</f>
        <v>6</v>
      </c>
      <c r="F43" s="24">
        <f>IF(E43=6,30,IF(E43=18,40,xxx))</f>
        <v>30</v>
      </c>
      <c r="G43" s="23" t="s">
        <v>464</v>
      </c>
      <c r="H43" s="22" t="s">
        <v>453</v>
      </c>
      <c r="I43" s="22" t="s">
        <v>454</v>
      </c>
      <c r="J43" s="22"/>
      <c r="K43" s="21"/>
    </row>
    <row r="44" spans="2:11" ht="25.5" x14ac:dyDescent="0.25">
      <c r="B44" s="37">
        <v>3</v>
      </c>
      <c r="C44" s="32" t="s">
        <v>44</v>
      </c>
      <c r="D44" s="58" t="s">
        <v>46</v>
      </c>
      <c r="E44" s="58">
        <f>IF(D44="leicht",6,IF(D44="mittel",6,IF(D44="schwer",18,xxx)))</f>
        <v>6</v>
      </c>
      <c r="F44" s="24">
        <f>IF(E44=6,30,IF(E44=18,40,xxx))</f>
        <v>30</v>
      </c>
      <c r="G44" s="23" t="s">
        <v>467</v>
      </c>
      <c r="H44" s="22" t="s">
        <v>455</v>
      </c>
      <c r="I44" s="22" t="s">
        <v>456</v>
      </c>
      <c r="J44" s="22"/>
      <c r="K44" s="21"/>
    </row>
    <row r="45" spans="2:11" ht="25.5" x14ac:dyDescent="0.25">
      <c r="B45" s="37">
        <v>3</v>
      </c>
      <c r="C45" s="32" t="s">
        <v>373</v>
      </c>
      <c r="D45" s="58" t="s">
        <v>46</v>
      </c>
      <c r="E45" s="58">
        <f>IF(D45="leicht",6,IF(D45="mittel",6,IF(D45="schwer",18,xxx)))</f>
        <v>6</v>
      </c>
      <c r="F45" s="24">
        <f>IF(E45=6,30,IF(E45=18,40,xxx))</f>
        <v>30</v>
      </c>
      <c r="G45" s="23" t="s">
        <v>470</v>
      </c>
      <c r="H45" s="22" t="s">
        <v>457</v>
      </c>
      <c r="I45" s="22" t="s">
        <v>458</v>
      </c>
      <c r="J45" s="22"/>
      <c r="K45" s="21"/>
    </row>
    <row r="46" spans="2:11" x14ac:dyDescent="0.25">
      <c r="B46" s="37">
        <v>3</v>
      </c>
      <c r="C46" s="32" t="s">
        <v>347</v>
      </c>
      <c r="D46" s="58" t="s">
        <v>46</v>
      </c>
      <c r="E46" s="58">
        <f>IF(D46="leicht",6,IF(D46="mittel",6,IF(D46="schwer",18,xxx)))</f>
        <v>6</v>
      </c>
      <c r="F46" s="24">
        <f>IF(E46=6,30,IF(E46=18,40,xxx))</f>
        <v>30</v>
      </c>
      <c r="G46" s="23" t="s">
        <v>473</v>
      </c>
      <c r="H46" s="22" t="s">
        <v>459</v>
      </c>
      <c r="I46" s="22" t="s">
        <v>460</v>
      </c>
      <c r="J46" s="22"/>
      <c r="K46" s="21"/>
    </row>
    <row r="47" spans="2:11" ht="51" x14ac:dyDescent="0.25">
      <c r="B47" s="37">
        <v>3</v>
      </c>
      <c r="C47" s="32" t="s">
        <v>44</v>
      </c>
      <c r="D47" s="58" t="s">
        <v>48</v>
      </c>
      <c r="E47" s="58">
        <f>IF(D47="leicht",6,IF(D47="mittel",6,IF(D47="schwer",18,xxx)))</f>
        <v>6</v>
      </c>
      <c r="F47" s="24">
        <f>IF(E47=6,30,IF(E47=18,40,xxx))</f>
        <v>30</v>
      </c>
      <c r="G47" s="23" t="s">
        <v>477</v>
      </c>
      <c r="H47" s="22" t="s">
        <v>462</v>
      </c>
      <c r="I47" s="22" t="s">
        <v>463</v>
      </c>
      <c r="J47" s="22"/>
      <c r="K47" s="21"/>
    </row>
    <row r="48" spans="2:11" ht="51.75" customHeight="1" x14ac:dyDescent="0.25">
      <c r="B48" s="37">
        <v>3</v>
      </c>
      <c r="C48" s="32" t="s">
        <v>373</v>
      </c>
      <c r="D48" s="58" t="s">
        <v>48</v>
      </c>
      <c r="E48" s="58">
        <f>IF(D48="leicht",6,IF(D48="mittel",6,IF(D48="schwer",18,xxx)))</f>
        <v>6</v>
      </c>
      <c r="F48" s="24">
        <f>IF(E48=6,30,IF(E48=18,40,xxx))</f>
        <v>30</v>
      </c>
      <c r="G48" s="23" t="s">
        <v>480</v>
      </c>
      <c r="H48" s="22" t="s">
        <v>465</v>
      </c>
      <c r="I48" s="22" t="s">
        <v>466</v>
      </c>
      <c r="J48" s="22"/>
      <c r="K48" s="21"/>
    </row>
    <row r="49" spans="2:11" ht="38.25" x14ac:dyDescent="0.25">
      <c r="B49" s="37">
        <v>3</v>
      </c>
      <c r="C49" s="32" t="s">
        <v>373</v>
      </c>
      <c r="D49" s="58" t="s">
        <v>48</v>
      </c>
      <c r="E49" s="58">
        <f>IF(D49="leicht",6,IF(D49="mittel",6,IF(D49="schwer",18,xxx)))</f>
        <v>6</v>
      </c>
      <c r="F49" s="24">
        <f>IF(E49=6,30,IF(E49=18,40,xxx))</f>
        <v>30</v>
      </c>
      <c r="G49" s="23" t="s">
        <v>483</v>
      </c>
      <c r="H49" s="22" t="s">
        <v>468</v>
      </c>
      <c r="I49" s="22" t="s">
        <v>469</v>
      </c>
      <c r="J49" s="22"/>
      <c r="K49" s="21"/>
    </row>
    <row r="50" spans="2:11" ht="38.25" x14ac:dyDescent="0.25">
      <c r="B50" s="37">
        <v>3</v>
      </c>
      <c r="C50" s="32" t="s">
        <v>367</v>
      </c>
      <c r="D50" s="58" t="s">
        <v>48</v>
      </c>
      <c r="E50" s="58">
        <f>IF(D50="leicht",6,IF(D50="mittel",6,IF(D50="schwer",18,xxx)))</f>
        <v>6</v>
      </c>
      <c r="F50" s="24">
        <f>IF(E50=6,30,IF(E50=18,40,xxx))</f>
        <v>30</v>
      </c>
      <c r="G50" s="23" t="s">
        <v>486</v>
      </c>
      <c r="H50" s="22" t="s">
        <v>471</v>
      </c>
      <c r="I50" s="22" t="s">
        <v>472</v>
      </c>
      <c r="J50" s="22"/>
      <c r="K50" s="21"/>
    </row>
    <row r="51" spans="2:11" ht="77.25" customHeight="1" x14ac:dyDescent="0.25">
      <c r="B51" s="37">
        <v>3</v>
      </c>
      <c r="C51" s="32" t="s">
        <v>347</v>
      </c>
      <c r="D51" s="58" t="s">
        <v>48</v>
      </c>
      <c r="E51" s="58">
        <f>IF(D51="leicht",6,IF(D51="mittel",6,IF(D51="schwer",18,xxx)))</f>
        <v>6</v>
      </c>
      <c r="F51" s="24">
        <f>IF(E51=6,30,IF(E51=18,40,xxx))</f>
        <v>30</v>
      </c>
      <c r="G51" s="23" t="s">
        <v>487</v>
      </c>
      <c r="H51" s="22" t="s">
        <v>474</v>
      </c>
      <c r="I51" s="22" t="s">
        <v>475</v>
      </c>
      <c r="J51" s="22"/>
      <c r="K51" s="21"/>
    </row>
    <row r="52" spans="2:11" ht="63.75" x14ac:dyDescent="0.25">
      <c r="B52" s="37">
        <v>3</v>
      </c>
      <c r="C52" s="32" t="s">
        <v>476</v>
      </c>
      <c r="D52" s="58" t="s">
        <v>54</v>
      </c>
      <c r="E52" s="58">
        <f>IF(D52="leicht",6,IF(D52="mittel",6,IF(D52="schwer",18,xxx)))</f>
        <v>18</v>
      </c>
      <c r="F52" s="24">
        <f>IF(E52=6,30,IF(E52=18,40,xxx))</f>
        <v>40</v>
      </c>
      <c r="G52" s="23" t="s">
        <v>490</v>
      </c>
      <c r="H52" s="22" t="s">
        <v>478</v>
      </c>
      <c r="I52" s="22" t="s">
        <v>479</v>
      </c>
      <c r="J52" s="22"/>
      <c r="K52" s="21"/>
    </row>
    <row r="53" spans="2:11" ht="63.75" x14ac:dyDescent="0.25">
      <c r="B53" s="37">
        <v>3</v>
      </c>
      <c r="C53" s="32" t="s">
        <v>373</v>
      </c>
      <c r="D53" s="58" t="s">
        <v>54</v>
      </c>
      <c r="E53" s="58">
        <f>IF(D53="leicht",6,IF(D53="mittel",6,IF(D53="schwer",18,xxx)))</f>
        <v>18</v>
      </c>
      <c r="F53" s="24">
        <f>IF(E53=6,30,IF(E53=18,40,xxx))</f>
        <v>40</v>
      </c>
      <c r="G53" s="23" t="s">
        <v>493</v>
      </c>
      <c r="H53" s="22" t="s">
        <v>481</v>
      </c>
      <c r="I53" s="22" t="s">
        <v>482</v>
      </c>
      <c r="J53" s="22"/>
      <c r="K53" s="21"/>
    </row>
    <row r="54" spans="2:11" ht="76.5" x14ac:dyDescent="0.25">
      <c r="B54" s="37">
        <v>3</v>
      </c>
      <c r="C54" s="32" t="s">
        <v>373</v>
      </c>
      <c r="D54" s="58" t="s">
        <v>54</v>
      </c>
      <c r="E54" s="58">
        <f>IF(D54="leicht",6,IF(D54="mittel",6,IF(D54="schwer",18,xxx)))</f>
        <v>18</v>
      </c>
      <c r="F54" s="24">
        <f>IF(E54=6,30,IF(E54=18,40,xxx))</f>
        <v>40</v>
      </c>
      <c r="G54" s="23" t="s">
        <v>496</v>
      </c>
      <c r="H54" s="22" t="s">
        <v>484</v>
      </c>
      <c r="I54" s="22" t="s">
        <v>485</v>
      </c>
      <c r="J54" s="22"/>
      <c r="K54" s="21"/>
    </row>
    <row r="55" spans="2:11" ht="102" x14ac:dyDescent="0.25">
      <c r="B55" s="37">
        <v>3</v>
      </c>
      <c r="C55" s="32" t="s">
        <v>373</v>
      </c>
      <c r="D55" s="58" t="s">
        <v>54</v>
      </c>
      <c r="E55" s="58">
        <f>IF(D55="leicht",6,IF(D55="mittel",6,IF(D55="schwer",18,xxx)))</f>
        <v>18</v>
      </c>
      <c r="F55" s="24">
        <f>IF(E55=6,30,IF(E55=18,40,xxx))</f>
        <v>40</v>
      </c>
      <c r="G55" s="23" t="s">
        <v>497</v>
      </c>
      <c r="H55" s="22" t="s">
        <v>721</v>
      </c>
      <c r="I55" s="22" t="s">
        <v>720</v>
      </c>
      <c r="J55" s="22"/>
      <c r="K55" s="73"/>
    </row>
    <row r="56" spans="2:11" ht="109.5" customHeight="1" x14ac:dyDescent="0.25">
      <c r="B56" s="37">
        <v>3</v>
      </c>
      <c r="C56" s="32" t="s">
        <v>367</v>
      </c>
      <c r="D56" s="58" t="s">
        <v>54</v>
      </c>
      <c r="E56" s="58">
        <f>IF(D56="leicht",6,IF(D56="mittel",6,IF(D56="schwer",18,xxx)))</f>
        <v>18</v>
      </c>
      <c r="F56" s="24">
        <f>IF(E56=6,30,IF(E56=18,40,xxx))</f>
        <v>40</v>
      </c>
      <c r="G56" s="23" t="s">
        <v>499</v>
      </c>
      <c r="H56" s="22" t="s">
        <v>488</v>
      </c>
      <c r="I56" s="22" t="s">
        <v>489</v>
      </c>
      <c r="J56" s="22"/>
      <c r="K56" s="21"/>
    </row>
    <row r="57" spans="2:11" ht="85.5" customHeight="1" x14ac:dyDescent="0.25">
      <c r="B57" s="37">
        <v>3</v>
      </c>
      <c r="C57" s="32" t="s">
        <v>347</v>
      </c>
      <c r="D57" s="58" t="s">
        <v>54</v>
      </c>
      <c r="E57" s="58">
        <f>IF(D57="leicht",6,IF(D57="mittel",6,IF(D57="schwer",18,xxx)))</f>
        <v>18</v>
      </c>
      <c r="F57" s="24">
        <f>IF(E57=6,30,IF(E57=18,40,xxx))</f>
        <v>40</v>
      </c>
      <c r="G57" s="23" t="s">
        <v>502</v>
      </c>
      <c r="H57" s="22" t="s">
        <v>491</v>
      </c>
      <c r="I57" s="22" t="s">
        <v>492</v>
      </c>
      <c r="J57" s="22"/>
      <c r="K57" s="21"/>
    </row>
    <row r="58" spans="2:11" ht="76.5" x14ac:dyDescent="0.25">
      <c r="B58" s="37">
        <v>3</v>
      </c>
      <c r="C58" s="32" t="s">
        <v>347</v>
      </c>
      <c r="D58" s="58" t="s">
        <v>54</v>
      </c>
      <c r="E58" s="58">
        <f>IF(D58="leicht",6,IF(D58="mittel",6,IF(D58="schwer",18,xxx)))</f>
        <v>18</v>
      </c>
      <c r="F58" s="24">
        <f>IF(E58=6,30,IF(E58=18,40,xxx))</f>
        <v>40</v>
      </c>
      <c r="G58" s="23" t="s">
        <v>505</v>
      </c>
      <c r="H58" s="22" t="s">
        <v>494</v>
      </c>
      <c r="I58" s="22" t="s">
        <v>495</v>
      </c>
      <c r="J58" s="22"/>
      <c r="K58" s="21"/>
    </row>
    <row r="59" spans="2:11" ht="102" x14ac:dyDescent="0.25">
      <c r="B59" s="37">
        <v>3</v>
      </c>
      <c r="C59" s="32" t="s">
        <v>373</v>
      </c>
      <c r="D59" s="58" t="s">
        <v>54</v>
      </c>
      <c r="E59" s="58">
        <f>IF(D59="leicht",6,IF(D59="mittel",6,IF(D59="schwer",18,xxx)))</f>
        <v>18</v>
      </c>
      <c r="F59" s="24">
        <f>IF(E59=6,30,IF(E59=18,40,xxx))</f>
        <v>40</v>
      </c>
      <c r="G59" s="23" t="s">
        <v>508</v>
      </c>
      <c r="H59" s="22" t="s">
        <v>722</v>
      </c>
      <c r="I59" s="22" t="s">
        <v>723</v>
      </c>
      <c r="J59" s="22"/>
      <c r="K59" s="73"/>
    </row>
    <row r="60" spans="2:11" ht="58.5" customHeight="1" x14ac:dyDescent="0.25">
      <c r="B60" s="37">
        <v>3</v>
      </c>
      <c r="C60" s="32" t="s">
        <v>367</v>
      </c>
      <c r="D60" s="58" t="s">
        <v>54</v>
      </c>
      <c r="E60" s="58">
        <f>IF(D60="leicht",6,IF(D60="mittel",6,IF(D60="schwer",18,xxx)))</f>
        <v>18</v>
      </c>
      <c r="F60" s="24">
        <f>IF(E60=6,30,IF(E60=18,40,xxx))</f>
        <v>40</v>
      </c>
      <c r="G60" s="23" t="s">
        <v>511</v>
      </c>
      <c r="H60" s="22" t="s">
        <v>498</v>
      </c>
      <c r="I60" s="22" t="s">
        <v>716</v>
      </c>
      <c r="J60" s="22"/>
      <c r="K60" s="73"/>
    </row>
    <row r="61" spans="2:11" ht="68.25" customHeight="1" x14ac:dyDescent="0.25">
      <c r="B61" s="37">
        <v>3</v>
      </c>
      <c r="C61" s="32" t="s">
        <v>373</v>
      </c>
      <c r="D61" s="58" t="s">
        <v>54</v>
      </c>
      <c r="E61" s="58">
        <f>IF(D61="leicht",6,IF(D61="mittel",6,IF(D61="schwer",18,xxx)))</f>
        <v>18</v>
      </c>
      <c r="F61" s="24">
        <f>IF(E61=6,30,IF(E61=18,40,xxx))</f>
        <v>40</v>
      </c>
      <c r="G61" s="23" t="s">
        <v>514</v>
      </c>
      <c r="H61" s="22" t="s">
        <v>500</v>
      </c>
      <c r="I61" s="22" t="s">
        <v>501</v>
      </c>
      <c r="J61" s="22"/>
      <c r="K61" s="21"/>
    </row>
    <row r="62" spans="2:11" ht="25.5" x14ac:dyDescent="0.25">
      <c r="B62" s="37">
        <v>4</v>
      </c>
      <c r="C62" s="32" t="s">
        <v>44</v>
      </c>
      <c r="D62" s="58" t="s">
        <v>46</v>
      </c>
      <c r="E62" s="58">
        <f>IF(D62="leicht",6,IF(D62="mittel",6,IF(D62="schwer",18,xxx)))</f>
        <v>6</v>
      </c>
      <c r="F62" s="24">
        <f>IF(E62=6,30,IF(E62=18,40,xxx))</f>
        <v>30</v>
      </c>
      <c r="G62" s="23" t="s">
        <v>517</v>
      </c>
      <c r="H62" s="22" t="s">
        <v>503</v>
      </c>
      <c r="I62" s="22" t="s">
        <v>504</v>
      </c>
      <c r="J62" s="22"/>
    </row>
    <row r="63" spans="2:11" x14ac:dyDescent="0.25">
      <c r="B63" s="37">
        <v>4</v>
      </c>
      <c r="C63" s="32" t="s">
        <v>44</v>
      </c>
      <c r="D63" s="58" t="s">
        <v>46</v>
      </c>
      <c r="E63" s="58">
        <f>IF(D63="leicht",6,IF(D63="mittel",6,IF(D63="schwer",18,xxx)))</f>
        <v>6</v>
      </c>
      <c r="F63" s="24">
        <f>IF(E63=6,30,IF(E63=18,40,xxx))</f>
        <v>30</v>
      </c>
      <c r="G63" s="23" t="s">
        <v>520</v>
      </c>
      <c r="H63" s="22" t="s">
        <v>506</v>
      </c>
      <c r="I63" s="22" t="s">
        <v>507</v>
      </c>
      <c r="J63" s="22"/>
      <c r="K63" s="21"/>
    </row>
    <row r="64" spans="2:11" ht="38.25" x14ac:dyDescent="0.25">
      <c r="B64" s="37">
        <v>4</v>
      </c>
      <c r="C64" s="32" t="s">
        <v>44</v>
      </c>
      <c r="D64" s="58" t="s">
        <v>46</v>
      </c>
      <c r="E64" s="58">
        <f>IF(D64="leicht",6,IF(D64="mittel",6,IF(D64="schwer",18,xxx)))</f>
        <v>6</v>
      </c>
      <c r="F64" s="24">
        <f>IF(E64=6,30,IF(E64=18,40,xxx))</f>
        <v>30</v>
      </c>
      <c r="G64" s="23" t="s">
        <v>523</v>
      </c>
      <c r="H64" s="22" t="s">
        <v>509</v>
      </c>
      <c r="I64" s="22" t="s">
        <v>510</v>
      </c>
      <c r="J64" s="22"/>
      <c r="K64" s="21"/>
    </row>
    <row r="65" spans="2:11" ht="25.5" x14ac:dyDescent="0.25">
      <c r="B65" s="37">
        <v>4</v>
      </c>
      <c r="C65" s="32" t="s">
        <v>373</v>
      </c>
      <c r="D65" s="58" t="s">
        <v>46</v>
      </c>
      <c r="E65" s="58">
        <f>IF(D65="leicht",6,IF(D65="mittel",6,IF(D65="schwer",18,xxx)))</f>
        <v>6</v>
      </c>
      <c r="F65" s="24">
        <f>IF(E65=6,30,IF(E65=18,40,xxx))</f>
        <v>30</v>
      </c>
      <c r="G65" s="23" t="s">
        <v>526</v>
      </c>
      <c r="H65" s="22" t="s">
        <v>512</v>
      </c>
      <c r="I65" s="22" t="s">
        <v>513</v>
      </c>
      <c r="J65" s="22"/>
      <c r="K65" s="21"/>
    </row>
    <row r="66" spans="2:11" x14ac:dyDescent="0.25">
      <c r="B66" s="37">
        <v>4</v>
      </c>
      <c r="C66" s="32" t="s">
        <v>373</v>
      </c>
      <c r="D66" s="58" t="s">
        <v>46</v>
      </c>
      <c r="E66" s="58">
        <f>IF(D66="leicht",6,IF(D66="mittel",6,IF(D66="schwer",18,xxx)))</f>
        <v>6</v>
      </c>
      <c r="F66" s="24">
        <f>IF(E66=6,30,IF(E66=18,40,xxx))</f>
        <v>30</v>
      </c>
      <c r="G66" s="23" t="s">
        <v>529</v>
      </c>
      <c r="H66" s="22" t="s">
        <v>515</v>
      </c>
      <c r="I66" s="22" t="s">
        <v>516</v>
      </c>
      <c r="J66" s="22"/>
      <c r="K66" s="21"/>
    </row>
    <row r="67" spans="2:11" ht="38.25" x14ac:dyDescent="0.25">
      <c r="B67" s="37">
        <v>4</v>
      </c>
      <c r="C67" s="32" t="s">
        <v>44</v>
      </c>
      <c r="D67" s="58" t="s">
        <v>48</v>
      </c>
      <c r="E67" s="58">
        <f>IF(D67="leicht",6,IF(D67="mittel",6,IF(D67="schwer",18,xxx)))</f>
        <v>6</v>
      </c>
      <c r="F67" s="24">
        <f>IF(E67=6,30,IF(E67=18,40,xxx))</f>
        <v>30</v>
      </c>
      <c r="G67" s="23" t="s">
        <v>532</v>
      </c>
      <c r="H67" s="22" t="s">
        <v>518</v>
      </c>
      <c r="I67" s="22" t="s">
        <v>519</v>
      </c>
      <c r="J67" s="22"/>
      <c r="K67" s="21"/>
    </row>
    <row r="68" spans="2:11" ht="56.25" customHeight="1" x14ac:dyDescent="0.25">
      <c r="B68" s="37">
        <v>4</v>
      </c>
      <c r="C68" s="32" t="s">
        <v>44</v>
      </c>
      <c r="D68" s="58" t="s">
        <v>48</v>
      </c>
      <c r="E68" s="58">
        <f>IF(D68="leicht",6,IF(D68="mittel",6,IF(D68="schwer",18,xxx)))</f>
        <v>6</v>
      </c>
      <c r="F68" s="24">
        <f>IF(E68=6,30,IF(E68=18,40,xxx))</f>
        <v>30</v>
      </c>
      <c r="G68" s="23" t="s">
        <v>535</v>
      </c>
      <c r="H68" s="22" t="s">
        <v>521</v>
      </c>
      <c r="I68" s="22" t="s">
        <v>522</v>
      </c>
      <c r="J68" s="22"/>
      <c r="K68" s="21"/>
    </row>
    <row r="69" spans="2:11" ht="25.5" x14ac:dyDescent="0.25">
      <c r="B69" s="37">
        <v>4</v>
      </c>
      <c r="C69" s="32" t="s">
        <v>44</v>
      </c>
      <c r="D69" s="58" t="s">
        <v>48</v>
      </c>
      <c r="E69" s="58">
        <f>IF(D69="leicht",6,IF(D69="mittel",6,IF(D69="schwer",18,xxx)))</f>
        <v>6</v>
      </c>
      <c r="F69" s="24">
        <f>IF(E69=6,30,IF(E69=18,40,xxx))</f>
        <v>30</v>
      </c>
      <c r="G69" s="23" t="s">
        <v>538</v>
      </c>
      <c r="H69" s="22" t="s">
        <v>524</v>
      </c>
      <c r="I69" s="22" t="s">
        <v>525</v>
      </c>
      <c r="J69" s="22"/>
      <c r="K69" s="21"/>
    </row>
    <row r="70" spans="2:11" ht="25.5" x14ac:dyDescent="0.25">
      <c r="B70" s="37">
        <v>4</v>
      </c>
      <c r="C70" s="32" t="s">
        <v>44</v>
      </c>
      <c r="D70" s="58" t="s">
        <v>48</v>
      </c>
      <c r="E70" s="58">
        <f>IF(D70="leicht",6,IF(D70="mittel",6,IF(D70="schwer",18,xxx)))</f>
        <v>6</v>
      </c>
      <c r="F70" s="24">
        <f>IF(E70=6,30,IF(E70=18,40,xxx))</f>
        <v>30</v>
      </c>
      <c r="G70" s="23" t="s">
        <v>541</v>
      </c>
      <c r="H70" s="22" t="s">
        <v>527</v>
      </c>
      <c r="I70" s="22" t="s">
        <v>528</v>
      </c>
      <c r="J70" s="22"/>
      <c r="K70" s="21"/>
    </row>
    <row r="71" spans="2:11" ht="38.25" x14ac:dyDescent="0.25">
      <c r="B71" s="37">
        <v>4</v>
      </c>
      <c r="C71" s="32" t="s">
        <v>373</v>
      </c>
      <c r="D71" s="58" t="s">
        <v>48</v>
      </c>
      <c r="E71" s="58">
        <f>IF(D71="leicht",6,IF(D71="mittel",6,IF(D71="schwer",18,xxx)))</f>
        <v>6</v>
      </c>
      <c r="F71" s="24">
        <f>IF(E71=6,30,IF(E71=18,40,xxx))</f>
        <v>30</v>
      </c>
      <c r="G71" s="23" t="s">
        <v>544</v>
      </c>
      <c r="H71" s="22" t="s">
        <v>530</v>
      </c>
      <c r="I71" s="22" t="s">
        <v>531</v>
      </c>
      <c r="J71" s="22"/>
      <c r="K71" s="21"/>
    </row>
    <row r="72" spans="2:11" ht="63.75" x14ac:dyDescent="0.25">
      <c r="B72" s="37">
        <v>4</v>
      </c>
      <c r="C72" s="32" t="s">
        <v>373</v>
      </c>
      <c r="D72" s="58" t="s">
        <v>54</v>
      </c>
      <c r="E72" s="58">
        <f>IF(D72="leicht",6,IF(D72="mittel",6,IF(D72="schwer",18,xxx)))</f>
        <v>18</v>
      </c>
      <c r="F72" s="24">
        <f>IF(E72=6,30,IF(E72=18,40,xxx))</f>
        <v>40</v>
      </c>
      <c r="G72" s="23" t="s">
        <v>547</v>
      </c>
      <c r="H72" s="22" t="s">
        <v>533</v>
      </c>
      <c r="I72" s="22" t="s">
        <v>534</v>
      </c>
      <c r="J72" s="22"/>
      <c r="K72" s="21"/>
    </row>
    <row r="73" spans="2:11" ht="105.75" customHeight="1" x14ac:dyDescent="0.25">
      <c r="B73" s="37">
        <v>4</v>
      </c>
      <c r="C73" s="32" t="s">
        <v>44</v>
      </c>
      <c r="D73" s="58" t="s">
        <v>54</v>
      </c>
      <c r="E73" s="58">
        <f>IF(D73="leicht",6,IF(D73="mittel",6,IF(D73="schwer",18,xxx)))</f>
        <v>18</v>
      </c>
      <c r="F73" s="24">
        <f>IF(E73=6,30,IF(E73=18,40,xxx))</f>
        <v>40</v>
      </c>
      <c r="G73" s="23" t="s">
        <v>550</v>
      </c>
      <c r="H73" s="22" t="s">
        <v>536</v>
      </c>
      <c r="I73" s="22" t="s">
        <v>537</v>
      </c>
      <c r="J73" s="22"/>
      <c r="K73" s="21"/>
    </row>
    <row r="74" spans="2:11" ht="76.5" x14ac:dyDescent="0.25">
      <c r="B74" s="37">
        <v>4</v>
      </c>
      <c r="C74" s="32" t="s">
        <v>44</v>
      </c>
      <c r="D74" s="58" t="s">
        <v>54</v>
      </c>
      <c r="E74" s="58">
        <f>IF(D74="leicht",6,IF(D74="mittel",6,IF(D74="schwer",18,xxx)))</f>
        <v>18</v>
      </c>
      <c r="F74" s="24">
        <f>IF(E74=6,30,IF(E74=18,40,xxx))</f>
        <v>40</v>
      </c>
      <c r="G74" s="23" t="s">
        <v>553</v>
      </c>
      <c r="H74" s="22" t="s">
        <v>539</v>
      </c>
      <c r="I74" s="22" t="s">
        <v>540</v>
      </c>
      <c r="J74" s="22"/>
      <c r="K74" s="21"/>
    </row>
    <row r="75" spans="2:11" ht="76.5" x14ac:dyDescent="0.25">
      <c r="B75" s="37">
        <v>4</v>
      </c>
      <c r="C75" s="32" t="s">
        <v>44</v>
      </c>
      <c r="D75" s="58" t="s">
        <v>54</v>
      </c>
      <c r="E75" s="58">
        <f>IF(D75="leicht",6,IF(D75="mittel",6,IF(D75="schwer",18,xxx)))</f>
        <v>18</v>
      </c>
      <c r="F75" s="24">
        <f>IF(E75=6,30,IF(E75=18,40,xxx))</f>
        <v>40</v>
      </c>
      <c r="G75" s="23" t="s">
        <v>556</v>
      </c>
      <c r="H75" s="22" t="s">
        <v>542</v>
      </c>
      <c r="I75" s="22" t="s">
        <v>543</v>
      </c>
      <c r="J75" s="22"/>
      <c r="K75" s="21"/>
    </row>
    <row r="76" spans="2:11" ht="91.5" customHeight="1" x14ac:dyDescent="0.25">
      <c r="B76" s="37">
        <v>4</v>
      </c>
      <c r="C76" s="32" t="s">
        <v>44</v>
      </c>
      <c r="D76" s="58" t="s">
        <v>54</v>
      </c>
      <c r="E76" s="58">
        <f>IF(D76="leicht",6,IF(D76="mittel",6,IF(D76="schwer",18,xxx)))</f>
        <v>18</v>
      </c>
      <c r="F76" s="24">
        <f>IF(E76=6,30,IF(E76=18,40,xxx))</f>
        <v>40</v>
      </c>
      <c r="G76" s="23" t="s">
        <v>559</v>
      </c>
      <c r="H76" s="22" t="s">
        <v>545</v>
      </c>
      <c r="I76" s="22" t="s">
        <v>546</v>
      </c>
      <c r="J76" s="22"/>
      <c r="K76" s="21"/>
    </row>
    <row r="77" spans="2:11" ht="89.25" x14ac:dyDescent="0.25">
      <c r="B77" s="37">
        <v>4</v>
      </c>
      <c r="C77" s="32" t="s">
        <v>373</v>
      </c>
      <c r="D77" s="58" t="s">
        <v>54</v>
      </c>
      <c r="E77" s="58">
        <f>IF(D77="leicht",6,IF(D77="mittel",6,IF(D77="schwer",18,xxx)))</f>
        <v>18</v>
      </c>
      <c r="F77" s="24">
        <f>IF(E77=6,30,IF(E77=18,40,xxx))</f>
        <v>40</v>
      </c>
      <c r="G77" s="23" t="s">
        <v>562</v>
      </c>
      <c r="H77" s="22" t="s">
        <v>548</v>
      </c>
      <c r="I77" s="22" t="s">
        <v>549</v>
      </c>
      <c r="J77" s="22"/>
      <c r="K77" s="21"/>
    </row>
    <row r="78" spans="2:11" ht="109.5" customHeight="1" x14ac:dyDescent="0.25">
      <c r="B78" s="37">
        <v>4</v>
      </c>
      <c r="C78" s="32" t="s">
        <v>44</v>
      </c>
      <c r="D78" s="58" t="s">
        <v>54</v>
      </c>
      <c r="E78" s="58">
        <f>IF(D78="leicht",6,IF(D78="mittel",6,IF(D78="schwer",18,xxx)))</f>
        <v>18</v>
      </c>
      <c r="F78" s="24">
        <f>IF(E78=6,30,IF(E78=18,40,xxx))</f>
        <v>40</v>
      </c>
      <c r="G78" s="23" t="s">
        <v>565</v>
      </c>
      <c r="H78" s="22" t="s">
        <v>551</v>
      </c>
      <c r="I78" s="22" t="s">
        <v>552</v>
      </c>
      <c r="J78" s="22"/>
      <c r="K78" s="21"/>
    </row>
    <row r="79" spans="2:11" ht="111" customHeight="1" x14ac:dyDescent="0.25">
      <c r="B79" s="37">
        <v>4</v>
      </c>
      <c r="C79" s="32" t="s">
        <v>44</v>
      </c>
      <c r="D79" s="58" t="s">
        <v>54</v>
      </c>
      <c r="E79" s="58">
        <f>IF(D79="leicht",6,IF(D79="mittel",6,IF(D79="schwer",18,xxx)))</f>
        <v>18</v>
      </c>
      <c r="F79" s="24">
        <f>IF(E79=6,30,IF(E79=18,40,xxx))</f>
        <v>40</v>
      </c>
      <c r="G79" s="23" t="s">
        <v>568</v>
      </c>
      <c r="H79" s="22" t="s">
        <v>554</v>
      </c>
      <c r="I79" s="22" t="s">
        <v>555</v>
      </c>
      <c r="J79" s="22"/>
      <c r="K79" s="21"/>
    </row>
    <row r="80" spans="2:11" ht="96" customHeight="1" x14ac:dyDescent="0.25">
      <c r="B80" s="37">
        <v>4</v>
      </c>
      <c r="C80" s="32" t="s">
        <v>44</v>
      </c>
      <c r="D80" s="58" t="s">
        <v>54</v>
      </c>
      <c r="E80" s="58">
        <f>IF(D80="leicht",6,IF(D80="mittel",6,IF(D80="schwer",18,xxx)))</f>
        <v>18</v>
      </c>
      <c r="F80" s="24">
        <f>IF(E80=6,30,IF(E80=18,40,xxx))</f>
        <v>40</v>
      </c>
      <c r="G80" s="23" t="s">
        <v>571</v>
      </c>
      <c r="H80" s="22" t="s">
        <v>557</v>
      </c>
      <c r="I80" s="22" t="s">
        <v>558</v>
      </c>
      <c r="J80" s="22"/>
      <c r="K80" s="21"/>
    </row>
    <row r="81" spans="2:11" ht="105.75" customHeight="1" x14ac:dyDescent="0.25">
      <c r="B81" s="37">
        <v>4</v>
      </c>
      <c r="C81" s="32" t="s">
        <v>373</v>
      </c>
      <c r="D81" s="58" t="s">
        <v>54</v>
      </c>
      <c r="E81" s="58">
        <f>IF(D81="leicht",6,IF(D81="mittel",6,IF(D81="schwer",18,xxx)))</f>
        <v>18</v>
      </c>
      <c r="F81" s="24">
        <f>IF(E81=6,30,IF(E81=18,40,xxx))</f>
        <v>40</v>
      </c>
      <c r="G81" s="23" t="s">
        <v>574</v>
      </c>
      <c r="H81" s="22" t="s">
        <v>560</v>
      </c>
      <c r="I81" s="22" t="s">
        <v>561</v>
      </c>
      <c r="J81" s="22"/>
      <c r="K81" s="21"/>
    </row>
    <row r="82" spans="2:11" ht="25.5" x14ac:dyDescent="0.25">
      <c r="B82" s="37">
        <v>5</v>
      </c>
      <c r="C82" s="32" t="s">
        <v>44</v>
      </c>
      <c r="D82" s="58" t="s">
        <v>46</v>
      </c>
      <c r="E82" s="58">
        <f>IF(D82="leicht",6,IF(D82="mittel",6,IF(D82="schwer",18,xxx)))</f>
        <v>6</v>
      </c>
      <c r="F82" s="24">
        <f>IF(E82=6,30,IF(E82=18,40,xxx))</f>
        <v>30</v>
      </c>
      <c r="G82" s="23" t="s">
        <v>577</v>
      </c>
      <c r="H82" s="22" t="s">
        <v>563</v>
      </c>
      <c r="I82" s="22" t="s">
        <v>564</v>
      </c>
      <c r="J82" s="22"/>
      <c r="K82" s="21"/>
    </row>
    <row r="83" spans="2:11" ht="25.5" x14ac:dyDescent="0.25">
      <c r="B83" s="37">
        <v>5</v>
      </c>
      <c r="C83" s="32" t="s">
        <v>44</v>
      </c>
      <c r="D83" s="58" t="s">
        <v>46</v>
      </c>
      <c r="E83" s="58">
        <f>IF(D83="leicht",6,IF(D83="mittel",6,IF(D83="schwer",18,xxx)))</f>
        <v>6</v>
      </c>
      <c r="F83" s="24">
        <f>IF(E83=6,30,IF(E83=18,40,xxx))</f>
        <v>30</v>
      </c>
      <c r="G83" s="23" t="s">
        <v>580</v>
      </c>
      <c r="H83" s="22" t="s">
        <v>566</v>
      </c>
      <c r="I83" s="22" t="s">
        <v>567</v>
      </c>
      <c r="J83" s="22"/>
      <c r="K83" s="21"/>
    </row>
    <row r="84" spans="2:11" ht="38.25" x14ac:dyDescent="0.25">
      <c r="B84" s="37">
        <v>5</v>
      </c>
      <c r="C84" s="32" t="s">
        <v>44</v>
      </c>
      <c r="D84" s="58" t="s">
        <v>46</v>
      </c>
      <c r="E84" s="58">
        <f>IF(D84="leicht",6,IF(D84="mittel",6,IF(D84="schwer",18,xxx)))</f>
        <v>6</v>
      </c>
      <c r="F84" s="24">
        <f>IF(E84=6,30,IF(E84=18,40,xxx))</f>
        <v>30</v>
      </c>
      <c r="G84" s="23" t="s">
        <v>583</v>
      </c>
      <c r="H84" s="22" t="s">
        <v>569</v>
      </c>
      <c r="I84" s="22" t="s">
        <v>570</v>
      </c>
      <c r="J84" s="22"/>
      <c r="K84" s="21"/>
    </row>
    <row r="85" spans="2:11" ht="25.5" x14ac:dyDescent="0.25">
      <c r="B85" s="37">
        <v>5</v>
      </c>
      <c r="C85" s="32" t="s">
        <v>373</v>
      </c>
      <c r="D85" s="58" t="s">
        <v>46</v>
      </c>
      <c r="E85" s="58">
        <f>IF(D85="leicht",6,IF(D85="mittel",6,IF(D85="schwer",18,xxx)))</f>
        <v>6</v>
      </c>
      <c r="F85" s="24">
        <f>IF(E85=6,30,IF(E85=18,40,xxx))</f>
        <v>30</v>
      </c>
      <c r="G85" s="23" t="s">
        <v>586</v>
      </c>
      <c r="H85" s="22" t="s">
        <v>572</v>
      </c>
      <c r="I85" s="22" t="s">
        <v>573</v>
      </c>
      <c r="J85" s="22"/>
      <c r="K85" s="21"/>
    </row>
    <row r="86" spans="2:11" ht="30" customHeight="1" x14ac:dyDescent="0.25">
      <c r="B86" s="37">
        <v>5</v>
      </c>
      <c r="C86" s="32" t="s">
        <v>373</v>
      </c>
      <c r="D86" s="58" t="s">
        <v>46</v>
      </c>
      <c r="E86" s="58">
        <f>IF(D86="leicht",6,IF(D86="mittel",6,IF(D86="schwer",18,xxx)))</f>
        <v>6</v>
      </c>
      <c r="F86" s="24">
        <f>IF(E86=6,30,IF(E86=18,40,xxx))</f>
        <v>30</v>
      </c>
      <c r="G86" s="23" t="s">
        <v>591</v>
      </c>
      <c r="H86" s="22" t="s">
        <v>575</v>
      </c>
      <c r="I86" s="22" t="s">
        <v>576</v>
      </c>
      <c r="J86" s="22"/>
      <c r="K86" s="21"/>
    </row>
    <row r="87" spans="2:11" ht="39" customHeight="1" x14ac:dyDescent="0.25">
      <c r="B87" s="37">
        <v>5</v>
      </c>
      <c r="C87" s="32" t="s">
        <v>44</v>
      </c>
      <c r="D87" s="58" t="s">
        <v>48</v>
      </c>
      <c r="E87" s="58">
        <f>IF(D87="leicht",6,IF(D87="mittel",6,IF(D87="schwer",18,xxx)))</f>
        <v>6</v>
      </c>
      <c r="F87" s="24">
        <f>IF(E87=6,30,IF(E87=18,40,xxx))</f>
        <v>30</v>
      </c>
      <c r="G87" s="23" t="s">
        <v>594</v>
      </c>
      <c r="H87" s="22" t="s">
        <v>578</v>
      </c>
      <c r="I87" s="22" t="s">
        <v>579</v>
      </c>
      <c r="J87" s="22"/>
      <c r="K87" s="21"/>
    </row>
    <row r="88" spans="2:11" ht="38.25" x14ac:dyDescent="0.25">
      <c r="B88" s="37">
        <v>5</v>
      </c>
      <c r="C88" s="32" t="s">
        <v>44</v>
      </c>
      <c r="D88" s="58" t="s">
        <v>48</v>
      </c>
      <c r="E88" s="58">
        <f>IF(D88="leicht",6,IF(D88="mittel",6,IF(D88="schwer",18,xxx)))</f>
        <v>6</v>
      </c>
      <c r="F88" s="24">
        <f>IF(E88=6,30,IF(E88=18,40,xxx))</f>
        <v>30</v>
      </c>
      <c r="G88" s="23" t="s">
        <v>597</v>
      </c>
      <c r="H88" s="22" t="s">
        <v>581</v>
      </c>
      <c r="I88" s="22" t="s">
        <v>582</v>
      </c>
      <c r="J88" s="22"/>
      <c r="K88" s="21"/>
    </row>
    <row r="89" spans="2:11" ht="38.25" x14ac:dyDescent="0.25">
      <c r="B89" s="37">
        <v>5</v>
      </c>
      <c r="C89" s="32" t="s">
        <v>44</v>
      </c>
      <c r="D89" s="58" t="s">
        <v>48</v>
      </c>
      <c r="E89" s="58">
        <f>IF(D89="leicht",6,IF(D89="mittel",6,IF(D89="schwer",18,xxx)))</f>
        <v>6</v>
      </c>
      <c r="F89" s="24">
        <f>IF(E89=6,30,IF(E89=18,40,xxx))</f>
        <v>30</v>
      </c>
      <c r="G89" s="23" t="s">
        <v>600</v>
      </c>
      <c r="H89" s="22" t="s">
        <v>584</v>
      </c>
      <c r="I89" s="22" t="s">
        <v>585</v>
      </c>
      <c r="J89" s="22"/>
      <c r="K89" s="21"/>
    </row>
    <row r="90" spans="2:11" ht="39" customHeight="1" x14ac:dyDescent="0.25">
      <c r="B90" s="37">
        <v>5</v>
      </c>
      <c r="C90" s="32" t="s">
        <v>44</v>
      </c>
      <c r="D90" s="58" t="s">
        <v>48</v>
      </c>
      <c r="E90" s="58">
        <f>IF(D90="leicht",6,IF(D90="mittel",6,IF(D90="schwer",18,xxx)))</f>
        <v>6</v>
      </c>
      <c r="F90" s="24">
        <f>IF(E90=6,30,IF(E90=18,40,xxx))</f>
        <v>30</v>
      </c>
      <c r="G90" s="23" t="s">
        <v>613</v>
      </c>
      <c r="H90" s="22" t="s">
        <v>587</v>
      </c>
      <c r="I90" s="22" t="s">
        <v>588</v>
      </c>
      <c r="J90" s="22"/>
      <c r="K90" s="21"/>
    </row>
    <row r="91" spans="2:11" ht="38.25" x14ac:dyDescent="0.25">
      <c r="B91" s="37">
        <v>5</v>
      </c>
      <c r="C91" s="32" t="s">
        <v>44</v>
      </c>
      <c r="D91" s="58" t="s">
        <v>48</v>
      </c>
      <c r="E91" s="58">
        <f>IF(D91="leicht",6,IF(D91="mittel",6,IF(D91="schwer",18,xxx)))</f>
        <v>6</v>
      </c>
      <c r="F91" s="24"/>
      <c r="G91" s="23" t="s">
        <v>616</v>
      </c>
      <c r="H91" s="22" t="s">
        <v>589</v>
      </c>
      <c r="I91" s="22" t="s">
        <v>590</v>
      </c>
      <c r="J91" s="22"/>
      <c r="K91" s="21"/>
    </row>
    <row r="92" spans="2:11" ht="76.5" x14ac:dyDescent="0.25">
      <c r="B92" s="37">
        <v>5</v>
      </c>
      <c r="C92" s="32" t="s">
        <v>44</v>
      </c>
      <c r="D92" s="58" t="s">
        <v>54</v>
      </c>
      <c r="E92" s="58">
        <f>IF(D92="leicht",6,IF(D92="mittel",6,IF(D92="schwer",18,xxx)))</f>
        <v>18</v>
      </c>
      <c r="F92" s="24">
        <f>IF(E92=6,30,IF(E92=18,40,xxx))</f>
        <v>40</v>
      </c>
      <c r="G92" s="23" t="s">
        <v>619</v>
      </c>
      <c r="H92" s="22" t="s">
        <v>592</v>
      </c>
      <c r="I92" s="22" t="s">
        <v>593</v>
      </c>
      <c r="J92" s="22"/>
      <c r="K92" s="21"/>
    </row>
    <row r="93" spans="2:11" ht="98.25" customHeight="1" x14ac:dyDescent="0.25">
      <c r="B93" s="37">
        <v>5</v>
      </c>
      <c r="C93" s="32" t="s">
        <v>44</v>
      </c>
      <c r="D93" s="58" t="s">
        <v>54</v>
      </c>
      <c r="E93" s="58">
        <f>IF(D93="leicht",6,IF(D93="mittel",6,IF(D93="schwer",18,xxx)))</f>
        <v>18</v>
      </c>
      <c r="F93" s="24">
        <f>IF(E93=6,30,IF(E93=18,40,xxx))</f>
        <v>40</v>
      </c>
      <c r="G93" s="23" t="s">
        <v>622</v>
      </c>
      <c r="H93" s="22" t="s">
        <v>595</v>
      </c>
      <c r="I93" s="22" t="s">
        <v>596</v>
      </c>
      <c r="J93" s="22"/>
      <c r="K93" s="21"/>
    </row>
    <row r="94" spans="2:11" ht="91.5" customHeight="1" x14ac:dyDescent="0.25">
      <c r="B94" s="37">
        <v>5</v>
      </c>
      <c r="C94" s="32" t="s">
        <v>44</v>
      </c>
      <c r="D94" s="58" t="s">
        <v>54</v>
      </c>
      <c r="E94" s="58">
        <f>IF(D94="leicht",6,IF(D94="mittel",6,IF(D94="schwer",18,xxx)))</f>
        <v>18</v>
      </c>
      <c r="F94" s="24">
        <f>IF(E94=6,30,IF(E94=18,40,xxx))</f>
        <v>40</v>
      </c>
      <c r="G94" s="23" t="s">
        <v>625</v>
      </c>
      <c r="H94" s="22" t="s">
        <v>598</v>
      </c>
      <c r="I94" s="22" t="s">
        <v>599</v>
      </c>
      <c r="J94" s="22"/>
      <c r="K94" s="21"/>
    </row>
    <row r="95" spans="2:11" ht="87" customHeight="1" x14ac:dyDescent="0.25">
      <c r="B95" s="37">
        <v>5</v>
      </c>
      <c r="C95" s="32" t="s">
        <v>44</v>
      </c>
      <c r="D95" s="58" t="s">
        <v>54</v>
      </c>
      <c r="E95" s="58">
        <f>IF(D95="leicht",6,IF(D95="mittel",6,IF(D95="schwer",18,xxx)))</f>
        <v>18</v>
      </c>
      <c r="F95" s="24">
        <f>IF(E95=6,30,IF(E95=18,40,xxx))</f>
        <v>40</v>
      </c>
      <c r="G95" s="23" t="s">
        <v>628</v>
      </c>
      <c r="H95" s="22" t="s">
        <v>601</v>
      </c>
      <c r="I95" s="22" t="s">
        <v>602</v>
      </c>
      <c r="J95" s="22"/>
      <c r="K95" s="21"/>
    </row>
    <row r="96" spans="2:11" ht="89.25" x14ac:dyDescent="0.25">
      <c r="B96" s="37">
        <v>5</v>
      </c>
      <c r="C96" s="32" t="s">
        <v>373</v>
      </c>
      <c r="D96" s="58" t="s">
        <v>54</v>
      </c>
      <c r="E96" s="58">
        <f>IF(D96="leicht",6,IF(D96="mittel",6,IF(D96="schwer",18,xxx)))</f>
        <v>18</v>
      </c>
      <c r="F96" s="24"/>
      <c r="G96" s="23" t="s">
        <v>631</v>
      </c>
      <c r="H96" s="22" t="s">
        <v>603</v>
      </c>
      <c r="I96" s="22" t="s">
        <v>604</v>
      </c>
      <c r="J96" s="22"/>
      <c r="K96" s="21"/>
    </row>
    <row r="97" spans="2:11" ht="89.25" x14ac:dyDescent="0.25">
      <c r="B97" s="37">
        <v>5</v>
      </c>
      <c r="C97" s="32" t="s">
        <v>44</v>
      </c>
      <c r="D97" s="58" t="s">
        <v>54</v>
      </c>
      <c r="E97" s="58">
        <f>IF(D97="leicht",6,IF(D97="mittel",6,IF(D97="schwer",18,xxx)))</f>
        <v>18</v>
      </c>
      <c r="F97" s="24"/>
      <c r="G97" s="23" t="s">
        <v>634</v>
      </c>
      <c r="H97" s="22" t="s">
        <v>605</v>
      </c>
      <c r="I97" s="22" t="s">
        <v>606</v>
      </c>
      <c r="J97" s="22"/>
      <c r="K97" s="21"/>
    </row>
    <row r="98" spans="2:11" ht="124.5" customHeight="1" x14ac:dyDescent="0.25">
      <c r="B98" s="37">
        <v>5</v>
      </c>
      <c r="C98" s="32" t="s">
        <v>373</v>
      </c>
      <c r="D98" s="58" t="s">
        <v>54</v>
      </c>
      <c r="E98" s="58">
        <f>IF(D98="leicht",6,IF(D98="mittel",6,IF(D98="schwer",18,xxx)))</f>
        <v>18</v>
      </c>
      <c r="F98" s="24"/>
      <c r="G98" s="23" t="s">
        <v>637</v>
      </c>
      <c r="H98" s="22" t="s">
        <v>607</v>
      </c>
      <c r="I98" s="22" t="s">
        <v>608</v>
      </c>
      <c r="J98" s="22"/>
      <c r="K98" s="21"/>
    </row>
    <row r="99" spans="2:11" ht="119.25" customHeight="1" x14ac:dyDescent="0.25">
      <c r="B99" s="37">
        <v>5</v>
      </c>
      <c r="C99" s="32" t="s">
        <v>373</v>
      </c>
      <c r="D99" s="58" t="s">
        <v>54</v>
      </c>
      <c r="E99" s="58">
        <f>IF(D99="leicht",6,IF(D99="mittel",6,IF(D99="schwer",18,xxx)))</f>
        <v>18</v>
      </c>
      <c r="F99" s="24"/>
      <c r="G99" s="23" t="s">
        <v>640</v>
      </c>
      <c r="H99" s="22" t="s">
        <v>609</v>
      </c>
      <c r="I99" s="22" t="s">
        <v>717</v>
      </c>
      <c r="J99" s="22"/>
      <c r="K99" s="21"/>
    </row>
    <row r="100" spans="2:11" ht="117.75" customHeight="1" x14ac:dyDescent="0.25">
      <c r="B100" s="37">
        <v>5</v>
      </c>
      <c r="C100" s="32" t="s">
        <v>373</v>
      </c>
      <c r="D100" s="58" t="s">
        <v>54</v>
      </c>
      <c r="E100" s="58">
        <f>IF(D100="leicht",6,IF(D100="mittel",6,IF(D100="schwer",18,xxx)))</f>
        <v>18</v>
      </c>
      <c r="F100" s="24"/>
      <c r="G100" s="23" t="s">
        <v>643</v>
      </c>
      <c r="H100" s="22" t="s">
        <v>610</v>
      </c>
      <c r="I100" s="22" t="s">
        <v>719</v>
      </c>
      <c r="J100" s="22"/>
      <c r="K100" s="73"/>
    </row>
    <row r="101" spans="2:11" ht="114.75" x14ac:dyDescent="0.25">
      <c r="B101" s="37">
        <v>5</v>
      </c>
      <c r="C101" s="32" t="s">
        <v>373</v>
      </c>
      <c r="D101" s="58" t="s">
        <v>54</v>
      </c>
      <c r="E101" s="58">
        <f>IF(D101="leicht",6,IF(D101="mittel",6,IF(D101="schwer",18,xxx)))</f>
        <v>18</v>
      </c>
      <c r="F101" s="24"/>
      <c r="G101" s="23" t="s">
        <v>646</v>
      </c>
      <c r="H101" s="22" t="s">
        <v>611</v>
      </c>
      <c r="I101" s="22" t="s">
        <v>612</v>
      </c>
      <c r="J101" s="22"/>
      <c r="K101" s="21"/>
    </row>
    <row r="102" spans="2:11" x14ac:dyDescent="0.25">
      <c r="B102" s="37">
        <v>6</v>
      </c>
      <c r="C102" s="32" t="s">
        <v>476</v>
      </c>
      <c r="D102" s="58" t="s">
        <v>46</v>
      </c>
      <c r="E102" s="58">
        <f>IF(D102="leicht",6,IF(D102="mittel",6,IF(D102="schwer",18,xxx)))</f>
        <v>6</v>
      </c>
      <c r="F102" s="24">
        <f>IF(E102=6,30,IF(E102=18,40,xxx))</f>
        <v>30</v>
      </c>
      <c r="G102" s="23" t="s">
        <v>649</v>
      </c>
      <c r="H102" s="22" t="s">
        <v>614</v>
      </c>
      <c r="I102" s="22" t="s">
        <v>615</v>
      </c>
      <c r="J102" s="22"/>
      <c r="K102" s="21"/>
    </row>
    <row r="103" spans="2:11" ht="25.5" x14ac:dyDescent="0.25">
      <c r="B103" s="37">
        <v>6</v>
      </c>
      <c r="C103" s="32" t="s">
        <v>44</v>
      </c>
      <c r="D103" s="58" t="s">
        <v>46</v>
      </c>
      <c r="E103" s="58">
        <f>IF(D103="leicht",6,IF(D103="mittel",6,IF(D103="schwer",18,xxx)))</f>
        <v>6</v>
      </c>
      <c r="F103" s="24">
        <f>IF(E103=6,30,IF(E103=18,40,xxx))</f>
        <v>30</v>
      </c>
      <c r="G103" s="23" t="s">
        <v>652</v>
      </c>
      <c r="H103" s="22" t="s">
        <v>617</v>
      </c>
      <c r="I103" s="22" t="s">
        <v>618</v>
      </c>
      <c r="J103" s="22"/>
      <c r="K103" s="21"/>
    </row>
    <row r="104" spans="2:11" ht="25.5" x14ac:dyDescent="0.25">
      <c r="B104" s="37">
        <v>6</v>
      </c>
      <c r="C104" s="32" t="s">
        <v>44</v>
      </c>
      <c r="D104" s="58" t="s">
        <v>46</v>
      </c>
      <c r="E104" s="58">
        <f>IF(D104="leicht",6,IF(D104="mittel",6,IF(D104="schwer",18,xxx)))</f>
        <v>6</v>
      </c>
      <c r="F104" s="24">
        <f>IF(E104=6,30,IF(E104=18,40,xxx))</f>
        <v>30</v>
      </c>
      <c r="G104" s="23" t="s">
        <v>655</v>
      </c>
      <c r="H104" s="22" t="s">
        <v>620</v>
      </c>
      <c r="I104" s="22" t="s">
        <v>621</v>
      </c>
      <c r="J104" s="22"/>
      <c r="K104" s="21"/>
    </row>
    <row r="105" spans="2:11" ht="25.5" x14ac:dyDescent="0.25">
      <c r="B105" s="37">
        <v>6</v>
      </c>
      <c r="C105" s="32" t="s">
        <v>44</v>
      </c>
      <c r="D105" s="58" t="s">
        <v>46</v>
      </c>
      <c r="E105" s="58">
        <f>IF(D105="leicht",6,IF(D105="mittel",6,IF(D105="schwer",18,xxx)))</f>
        <v>6</v>
      </c>
      <c r="F105" s="24">
        <f>IF(E105=6,30,IF(E105=18,40,xxx))</f>
        <v>30</v>
      </c>
      <c r="G105" s="23" t="s">
        <v>658</v>
      </c>
      <c r="H105" s="22" t="s">
        <v>623</v>
      </c>
      <c r="I105" s="22" t="s">
        <v>624</v>
      </c>
      <c r="J105" s="22"/>
      <c r="K105" s="21"/>
    </row>
    <row r="106" spans="2:11" ht="38.25" x14ac:dyDescent="0.25">
      <c r="B106" s="37">
        <v>6</v>
      </c>
      <c r="C106" s="32" t="s">
        <v>373</v>
      </c>
      <c r="D106" s="58" t="s">
        <v>46</v>
      </c>
      <c r="E106" s="58">
        <f>IF(D106="leicht",6,IF(D106="mittel",6,IF(D106="schwer",18,xxx)))</f>
        <v>6</v>
      </c>
      <c r="F106" s="24">
        <f>IF(E106=6,30,IF(E106=18,40,xxx))</f>
        <v>30</v>
      </c>
      <c r="G106" s="23" t="s">
        <v>661</v>
      </c>
      <c r="H106" s="22" t="s">
        <v>626</v>
      </c>
      <c r="I106" s="22" t="s">
        <v>627</v>
      </c>
      <c r="J106" s="22"/>
      <c r="K106" s="21"/>
    </row>
    <row r="107" spans="2:11" ht="25.5" x14ac:dyDescent="0.25">
      <c r="B107" s="37">
        <v>6</v>
      </c>
      <c r="C107" s="32" t="s">
        <v>373</v>
      </c>
      <c r="D107" s="58" t="s">
        <v>48</v>
      </c>
      <c r="E107" s="58">
        <f>IF(D107="leicht",6,IF(D107="mittel",6,IF(D107="schwer",18,xxx)))</f>
        <v>6</v>
      </c>
      <c r="F107" s="24">
        <f>IF(E107=6,30,IF(E107=18,40,xxx))</f>
        <v>30</v>
      </c>
      <c r="G107" s="23" t="s">
        <v>664</v>
      </c>
      <c r="H107" s="22" t="s">
        <v>629</v>
      </c>
      <c r="I107" s="22" t="s">
        <v>630</v>
      </c>
      <c r="J107" s="22"/>
      <c r="K107" s="21"/>
    </row>
    <row r="108" spans="2:11" ht="25.5" x14ac:dyDescent="0.25">
      <c r="B108" s="37">
        <v>6</v>
      </c>
      <c r="C108" s="32" t="s">
        <v>373</v>
      </c>
      <c r="D108" s="58" t="s">
        <v>48</v>
      </c>
      <c r="E108" s="58">
        <f>IF(D108="leicht",6,IF(D108="mittel",6,IF(D108="schwer",18,xxx)))</f>
        <v>6</v>
      </c>
      <c r="F108" s="24">
        <f>IF(E108=6,30,IF(E108=18,40,xxx))</f>
        <v>30</v>
      </c>
      <c r="G108" s="23" t="s">
        <v>667</v>
      </c>
      <c r="H108" s="22" t="s">
        <v>632</v>
      </c>
      <c r="I108" s="22" t="s">
        <v>633</v>
      </c>
      <c r="J108" s="22"/>
      <c r="K108" s="21"/>
    </row>
    <row r="109" spans="2:11" x14ac:dyDescent="0.25">
      <c r="B109" s="37">
        <v>6</v>
      </c>
      <c r="C109" s="32" t="s">
        <v>367</v>
      </c>
      <c r="D109" s="58" t="s">
        <v>48</v>
      </c>
      <c r="E109" s="58">
        <f>IF(D109="leicht",6,IF(D109="mittel",6,IF(D109="schwer",18,xxx)))</f>
        <v>6</v>
      </c>
      <c r="F109" s="24">
        <f>IF(E109=6,30,IF(E109=18,40,xxx))</f>
        <v>30</v>
      </c>
      <c r="G109" s="23" t="s">
        <v>670</v>
      </c>
      <c r="H109" s="22" t="s">
        <v>635</v>
      </c>
      <c r="I109" s="22" t="s">
        <v>636</v>
      </c>
      <c r="J109" s="22"/>
      <c r="K109" s="21"/>
    </row>
    <row r="110" spans="2:11" ht="25.5" x14ac:dyDescent="0.25">
      <c r="B110" s="37">
        <v>6</v>
      </c>
      <c r="C110" s="32" t="s">
        <v>367</v>
      </c>
      <c r="D110" s="58" t="s">
        <v>48</v>
      </c>
      <c r="E110" s="58">
        <f>IF(D110="leicht",6,IF(D110="mittel",6,IF(D110="schwer",18,xxx)))</f>
        <v>6</v>
      </c>
      <c r="F110" s="24">
        <f>IF(E110=6,30,IF(E110=18,40,xxx))</f>
        <v>30</v>
      </c>
      <c r="G110" s="23" t="s">
        <v>673</v>
      </c>
      <c r="H110" s="22" t="s">
        <v>638</v>
      </c>
      <c r="I110" s="22" t="s">
        <v>639</v>
      </c>
      <c r="J110" s="22"/>
      <c r="K110" s="21"/>
    </row>
    <row r="111" spans="2:11" ht="39.75" customHeight="1" x14ac:dyDescent="0.25">
      <c r="B111" s="37">
        <v>6</v>
      </c>
      <c r="C111" s="32" t="s">
        <v>367</v>
      </c>
      <c r="D111" s="58" t="s">
        <v>48</v>
      </c>
      <c r="E111" s="58">
        <f>IF(D111="leicht",6,IF(D111="mittel",6,IF(D111="schwer",18,xxx)))</f>
        <v>6</v>
      </c>
      <c r="F111" s="24">
        <f>IF(E111=6,30,IF(E111=18,40,xxx))</f>
        <v>30</v>
      </c>
      <c r="G111" s="23" t="s">
        <v>674</v>
      </c>
      <c r="H111" s="22" t="s">
        <v>641</v>
      </c>
      <c r="I111" s="22" t="s">
        <v>642</v>
      </c>
      <c r="J111" s="22"/>
      <c r="K111" s="21"/>
    </row>
    <row r="112" spans="2:11" ht="76.5" x14ac:dyDescent="0.25">
      <c r="B112" s="37">
        <v>6</v>
      </c>
      <c r="C112" s="32" t="s">
        <v>44</v>
      </c>
      <c r="D112" s="58" t="s">
        <v>54</v>
      </c>
      <c r="E112" s="58">
        <f>IF(D112="leicht",6,IF(D112="mittel",6,IF(D112="schwer",18,xxx)))</f>
        <v>18</v>
      </c>
      <c r="F112" s="24">
        <f>IF(E112=6,30,IF(E112=18,40,xxx))</f>
        <v>40</v>
      </c>
      <c r="G112" s="23" t="s">
        <v>675</v>
      </c>
      <c r="H112" s="22" t="s">
        <v>644</v>
      </c>
      <c r="I112" s="22" t="s">
        <v>645</v>
      </c>
      <c r="J112" s="22"/>
      <c r="K112" s="21"/>
    </row>
    <row r="113" spans="2:11" ht="87" customHeight="1" x14ac:dyDescent="0.25">
      <c r="B113" s="37">
        <v>6</v>
      </c>
      <c r="C113" s="32" t="s">
        <v>367</v>
      </c>
      <c r="D113" s="58" t="s">
        <v>54</v>
      </c>
      <c r="E113" s="58">
        <f>IF(D113="leicht",6,IF(D113="mittel",6,IF(D113="schwer",18,xxx)))</f>
        <v>18</v>
      </c>
      <c r="F113" s="24">
        <f>IF(E113=6,30,IF(E113=18,40,xxx))</f>
        <v>40</v>
      </c>
      <c r="G113" s="23" t="s">
        <v>676</v>
      </c>
      <c r="H113" s="22" t="s">
        <v>647</v>
      </c>
      <c r="I113" s="22" t="s">
        <v>648</v>
      </c>
      <c r="J113" s="22"/>
      <c r="K113" s="21"/>
    </row>
    <row r="114" spans="2:11" ht="109.5" customHeight="1" x14ac:dyDescent="0.25">
      <c r="B114" s="37">
        <v>6</v>
      </c>
      <c r="C114" s="32" t="s">
        <v>373</v>
      </c>
      <c r="D114" s="58" t="s">
        <v>54</v>
      </c>
      <c r="E114" s="58">
        <f>IF(D114="leicht",6,IF(D114="mittel",6,IF(D114="schwer",18,xxx)))</f>
        <v>18</v>
      </c>
      <c r="F114" s="24">
        <f>IF(E114=6,30,IF(E114=18,40,xxx))</f>
        <v>40</v>
      </c>
      <c r="G114" s="23" t="s">
        <v>677</v>
      </c>
      <c r="H114" s="22" t="s">
        <v>650</v>
      </c>
      <c r="I114" s="22" t="s">
        <v>651</v>
      </c>
      <c r="J114" s="22"/>
      <c r="K114" s="21"/>
    </row>
    <row r="115" spans="2:11" ht="93.75" customHeight="1" x14ac:dyDescent="0.25">
      <c r="B115" s="37">
        <v>6</v>
      </c>
      <c r="C115" s="32" t="s">
        <v>44</v>
      </c>
      <c r="D115" s="58" t="s">
        <v>54</v>
      </c>
      <c r="E115" s="58">
        <f>IF(D115="leicht",6,IF(D115="mittel",6,IF(D115="schwer",18,xxx)))</f>
        <v>18</v>
      </c>
      <c r="F115" s="24">
        <f>IF(E115=6,30,IF(E115=18,40,xxx))</f>
        <v>40</v>
      </c>
      <c r="G115" s="23" t="s">
        <v>678</v>
      </c>
      <c r="H115" s="22" t="s">
        <v>653</v>
      </c>
      <c r="I115" s="22" t="s">
        <v>654</v>
      </c>
      <c r="J115" s="22"/>
      <c r="K115" s="21"/>
    </row>
    <row r="116" spans="2:11" ht="93" customHeight="1" x14ac:dyDescent="0.25">
      <c r="B116" s="37">
        <v>6</v>
      </c>
      <c r="C116" s="32" t="s">
        <v>367</v>
      </c>
      <c r="D116" s="58" t="s">
        <v>54</v>
      </c>
      <c r="E116" s="58">
        <f>IF(D116="leicht",6,IF(D116="mittel",6,IF(D116="schwer",18,xxx)))</f>
        <v>18</v>
      </c>
      <c r="F116" s="24">
        <f>IF(E116=6,30,IF(E116=18,40,xxx))</f>
        <v>40</v>
      </c>
      <c r="G116" s="23" t="s">
        <v>679</v>
      </c>
      <c r="H116" s="22" t="s">
        <v>656</v>
      </c>
      <c r="I116" s="22" t="s">
        <v>657</v>
      </c>
      <c r="J116" s="22"/>
      <c r="K116" s="21"/>
    </row>
    <row r="117" spans="2:11" ht="106.5" customHeight="1" x14ac:dyDescent="0.25">
      <c r="B117" s="37">
        <v>6</v>
      </c>
      <c r="C117" s="32" t="s">
        <v>367</v>
      </c>
      <c r="D117" s="58" t="s">
        <v>54</v>
      </c>
      <c r="E117" s="58">
        <f>IF(D117="leicht",6,IF(D117="mittel",6,IF(D117="schwer",18,xxx)))</f>
        <v>18</v>
      </c>
      <c r="F117" s="24">
        <f>IF(E117=6,30,IF(E117=18,40,xxx))</f>
        <v>40</v>
      </c>
      <c r="G117" s="23" t="s">
        <v>680</v>
      </c>
      <c r="H117" s="22" t="s">
        <v>659</v>
      </c>
      <c r="I117" s="22" t="s">
        <v>660</v>
      </c>
      <c r="J117" s="22"/>
      <c r="K117" s="21"/>
    </row>
    <row r="118" spans="2:11" ht="114.75" x14ac:dyDescent="0.25">
      <c r="B118" s="37">
        <v>6</v>
      </c>
      <c r="C118" s="32" t="s">
        <v>367</v>
      </c>
      <c r="D118" s="58" t="s">
        <v>54</v>
      </c>
      <c r="E118" s="58">
        <f>IF(D118="leicht",6,IF(D118="mittel",6,IF(D118="schwer",18,xxx)))</f>
        <v>18</v>
      </c>
      <c r="F118" s="24">
        <f>IF(E118=6,30,IF(E118=18,40,xxx))</f>
        <v>40</v>
      </c>
      <c r="G118" s="23" t="s">
        <v>681</v>
      </c>
      <c r="H118" s="22" t="s">
        <v>662</v>
      </c>
      <c r="I118" s="22" t="s">
        <v>663</v>
      </c>
      <c r="J118" s="22"/>
      <c r="K118" s="21"/>
    </row>
    <row r="119" spans="2:11" ht="141.75" customHeight="1" x14ac:dyDescent="0.25">
      <c r="B119" s="37">
        <v>6</v>
      </c>
      <c r="C119" s="32" t="s">
        <v>44</v>
      </c>
      <c r="D119" s="58" t="s">
        <v>54</v>
      </c>
      <c r="E119" s="58">
        <f>IF(D119="leicht",6,IF(D119="mittel",6,IF(D119="schwer",18,xxx)))</f>
        <v>18</v>
      </c>
      <c r="F119" s="24">
        <f>IF(E119=6,30,IF(E119=18,40,xxx))</f>
        <v>40</v>
      </c>
      <c r="G119" s="23" t="s">
        <v>682</v>
      </c>
      <c r="H119" s="22" t="s">
        <v>665</v>
      </c>
      <c r="I119" s="22" t="s">
        <v>666</v>
      </c>
      <c r="J119" s="22"/>
      <c r="K119" s="21"/>
    </row>
    <row r="120" spans="2:11" ht="63.75" x14ac:dyDescent="0.25">
      <c r="B120" s="37">
        <v>6</v>
      </c>
      <c r="C120" s="32" t="s">
        <v>347</v>
      </c>
      <c r="D120" s="58" t="s">
        <v>54</v>
      </c>
      <c r="E120" s="58">
        <f>IF(D120="leicht",6,IF(D120="mittel",6,IF(D120="schwer",18,xxx)))</f>
        <v>18</v>
      </c>
      <c r="F120" s="24">
        <f>IF(E120=6,30,IF(E120=18,40,xxx))</f>
        <v>40</v>
      </c>
      <c r="G120" s="23" t="s">
        <v>683</v>
      </c>
      <c r="H120" s="22" t="s">
        <v>668</v>
      </c>
      <c r="I120" s="22" t="s">
        <v>669</v>
      </c>
      <c r="J120" s="22"/>
      <c r="K120" s="21"/>
    </row>
    <row r="121" spans="2:11" ht="128.25" customHeight="1" x14ac:dyDescent="0.25">
      <c r="B121" s="37">
        <v>6</v>
      </c>
      <c r="C121" s="32" t="s">
        <v>347</v>
      </c>
      <c r="D121" s="58" t="s">
        <v>54</v>
      </c>
      <c r="E121" s="58">
        <f>IF(D121="leicht",6,IF(D121="mittel",6,IF(D121="schwer",18,xxx)))</f>
        <v>18</v>
      </c>
      <c r="F121" s="24">
        <f>IF(E121=6,30,IF(E121=18,40,xxx))</f>
        <v>40</v>
      </c>
      <c r="G121" s="23" t="s">
        <v>684</v>
      </c>
      <c r="H121" s="22" t="s">
        <v>671</v>
      </c>
      <c r="I121" s="22" t="s">
        <v>672</v>
      </c>
      <c r="J121" s="22"/>
      <c r="K121" s="21"/>
    </row>
    <row r="122" spans="2:11" x14ac:dyDescent="0.25">
      <c r="B122" s="37"/>
      <c r="C122" s="32"/>
      <c r="D122" s="58"/>
      <c r="E122" s="58" t="e">
        <f>IF(D122="leicht",6,IF(D122="mittel",6,IF(D122="schwer",18,xxx)))</f>
        <v>#NAME?</v>
      </c>
      <c r="F122" s="24" t="e">
        <f>IF(E122=6,30,IF(E122=18,40,xxx))</f>
        <v>#NAME?</v>
      </c>
      <c r="G122" s="23" t="s">
        <v>673</v>
      </c>
      <c r="H122" s="22"/>
      <c r="I122" s="22"/>
      <c r="J122" s="22"/>
      <c r="K122" s="21"/>
    </row>
    <row r="123" spans="2:11" x14ac:dyDescent="0.25">
      <c r="B123" s="37"/>
      <c r="C123" s="32"/>
      <c r="D123" s="58"/>
      <c r="E123" s="58" t="e">
        <f>IF(D123="leicht",6,IF(D123="mittel",6,IF(D123="schwer",18,xxx)))</f>
        <v>#NAME?</v>
      </c>
      <c r="F123" s="24" t="e">
        <f>IF(E123=6,30,IF(E123=18,40,xxx))</f>
        <v>#NAME?</v>
      </c>
      <c r="G123" s="23" t="s">
        <v>674</v>
      </c>
      <c r="H123" s="22"/>
      <c r="I123" s="22"/>
      <c r="J123" s="22"/>
      <c r="K123" s="21"/>
    </row>
    <row r="124" spans="2:11" x14ac:dyDescent="0.25">
      <c r="B124" s="37"/>
      <c r="C124" s="32"/>
      <c r="D124" s="58"/>
      <c r="E124" s="58" t="e">
        <f>IF(D124="leicht",6,IF(D124="mittel",6,IF(D124="schwer",18,xxx)))</f>
        <v>#NAME?</v>
      </c>
      <c r="F124" s="24" t="e">
        <f>IF(E124=6,30,IF(E124=18,40,xxx))</f>
        <v>#NAME?</v>
      </c>
      <c r="G124" s="23" t="s">
        <v>675</v>
      </c>
      <c r="H124" s="22"/>
      <c r="I124" s="22"/>
      <c r="J124" s="22"/>
      <c r="K124" s="21"/>
    </row>
    <row r="125" spans="2:11" x14ac:dyDescent="0.25">
      <c r="B125" s="37"/>
      <c r="C125" s="32"/>
      <c r="D125" s="58"/>
      <c r="E125" s="58" t="e">
        <f>IF(D125="leicht",6,IF(D125="mittel",6,IF(D125="schwer",18,xxx)))</f>
        <v>#NAME?</v>
      </c>
      <c r="F125" s="24" t="e">
        <f>IF(E125=6,30,IF(E125=18,40,xxx))</f>
        <v>#NAME?</v>
      </c>
      <c r="G125" s="23" t="s">
        <v>676</v>
      </c>
      <c r="H125" s="22"/>
      <c r="I125" s="22"/>
      <c r="J125" s="22"/>
      <c r="K125" s="21"/>
    </row>
    <row r="126" spans="2:11" x14ac:dyDescent="0.25">
      <c r="B126" s="37"/>
      <c r="C126" s="32"/>
      <c r="D126" s="58"/>
      <c r="E126" s="58" t="e">
        <f>IF(D126="leicht",6,IF(D126="mittel",6,IF(D126="schwer",18,xxx)))</f>
        <v>#NAME?</v>
      </c>
      <c r="F126" s="24" t="e">
        <f>IF(E126=6,30,IF(E126=18,40,xxx))</f>
        <v>#NAME?</v>
      </c>
      <c r="G126" s="23" t="s">
        <v>677</v>
      </c>
      <c r="H126" s="22"/>
      <c r="I126" s="22"/>
      <c r="J126" s="22"/>
      <c r="K126" s="21"/>
    </row>
    <row r="127" spans="2:11" x14ac:dyDescent="0.25">
      <c r="B127" s="37"/>
      <c r="C127" s="32"/>
      <c r="D127" s="58"/>
      <c r="E127" s="58" t="e">
        <f>IF(D127="leicht",6,IF(D127="mittel",6,IF(D127="schwer",18,xxx)))</f>
        <v>#NAME?</v>
      </c>
      <c r="F127" s="24" t="e">
        <f>IF(E127=6,30,IF(E127=18,40,xxx))</f>
        <v>#NAME?</v>
      </c>
      <c r="G127" s="23" t="s">
        <v>678</v>
      </c>
      <c r="H127" s="22"/>
      <c r="I127" s="22"/>
      <c r="J127" s="22"/>
      <c r="K127" s="21"/>
    </row>
    <row r="128" spans="2:11" x14ac:dyDescent="0.25">
      <c r="B128" s="37"/>
      <c r="C128" s="32"/>
      <c r="D128" s="58"/>
      <c r="E128" s="58" t="e">
        <f>IF(D128="leicht",6,IF(D128="mittel",6,IF(D128="schwer",18,xxx)))</f>
        <v>#NAME?</v>
      </c>
      <c r="F128" s="24" t="e">
        <f>IF(E128=6,30,IF(E128=18,40,xxx))</f>
        <v>#NAME?</v>
      </c>
      <c r="G128" s="23" t="s">
        <v>679</v>
      </c>
      <c r="H128" s="22"/>
      <c r="I128" s="22"/>
      <c r="J128" s="22"/>
      <c r="K128" s="21"/>
    </row>
    <row r="129" spans="2:11" x14ac:dyDescent="0.25">
      <c r="B129" s="37"/>
      <c r="C129" s="32"/>
      <c r="D129" s="58"/>
      <c r="E129" s="58" t="e">
        <f>IF(D129="leicht",6,IF(D129="mittel",6,IF(D129="schwer",18,xxx)))</f>
        <v>#NAME?</v>
      </c>
      <c r="F129" s="24" t="e">
        <f>IF(E129=6,30,IF(E129=18,40,xxx))</f>
        <v>#NAME?</v>
      </c>
      <c r="G129" s="23" t="s">
        <v>680</v>
      </c>
      <c r="H129" s="22"/>
      <c r="I129" s="22"/>
      <c r="J129" s="22"/>
      <c r="K129" s="21"/>
    </row>
    <row r="130" spans="2:11" x14ac:dyDescent="0.25">
      <c r="B130" s="37"/>
      <c r="C130" s="32"/>
      <c r="D130" s="58"/>
      <c r="E130" s="58" t="e">
        <f>IF(D130="leicht",6,IF(D130="mittel",6,IF(D130="schwer",18,xxx)))</f>
        <v>#NAME?</v>
      </c>
      <c r="F130" s="24" t="e">
        <f>IF(E130=6,30,IF(E130=18,40,xxx))</f>
        <v>#NAME?</v>
      </c>
      <c r="G130" s="23" t="s">
        <v>681</v>
      </c>
      <c r="H130" s="22"/>
      <c r="I130" s="22"/>
      <c r="J130" s="22"/>
      <c r="K130" s="21"/>
    </row>
    <row r="131" spans="2:11" x14ac:dyDescent="0.25">
      <c r="B131" s="37"/>
      <c r="C131" s="32"/>
      <c r="D131" s="58"/>
      <c r="E131" s="58" t="e">
        <f>IF(D131="leicht",6,IF(D131="mittel",6,IF(D131="schwer",18,xxx)))</f>
        <v>#NAME?</v>
      </c>
      <c r="F131" s="24" t="e">
        <f>IF(E131=6,30,IF(E131=18,40,xxx))</f>
        <v>#NAME?</v>
      </c>
      <c r="G131" s="23" t="s">
        <v>682</v>
      </c>
      <c r="H131" s="22"/>
      <c r="I131" s="22"/>
      <c r="J131" s="22"/>
      <c r="K131" s="21"/>
    </row>
    <row r="132" spans="2:11" x14ac:dyDescent="0.25">
      <c r="B132" s="37"/>
      <c r="C132" s="32"/>
      <c r="D132" s="58"/>
      <c r="E132" s="58" t="e">
        <f>IF(D132="leicht",6,IF(D132="mittel",6,IF(D132="schwer",18,xxx)))</f>
        <v>#NAME?</v>
      </c>
      <c r="F132" s="24" t="e">
        <f>IF(E132=6,30,IF(E132=18,40,xxx))</f>
        <v>#NAME?</v>
      </c>
      <c r="G132" s="23" t="s">
        <v>683</v>
      </c>
      <c r="H132" s="22"/>
      <c r="I132" s="22"/>
      <c r="J132" s="22"/>
      <c r="K132" s="21"/>
    </row>
    <row r="133" spans="2:11" x14ac:dyDescent="0.25">
      <c r="B133" s="37"/>
      <c r="C133" s="32"/>
      <c r="D133" s="58"/>
      <c r="E133" s="58" t="e">
        <f>IF(D133="leicht",6,IF(D133="mittel",6,IF(D133="schwer",18,xxx)))</f>
        <v>#NAME?</v>
      </c>
      <c r="F133" s="24" t="e">
        <f>IF(E133=6,30,IF(E133=18,40,xxx))</f>
        <v>#NAME?</v>
      </c>
      <c r="G133" s="23" t="s">
        <v>684</v>
      </c>
      <c r="H133" s="22"/>
      <c r="I133" s="22"/>
      <c r="J133" s="22"/>
      <c r="K133" s="21"/>
    </row>
    <row r="134" spans="2:11" x14ac:dyDescent="0.25">
      <c r="B134" s="37"/>
      <c r="C134" s="32"/>
      <c r="D134" s="58"/>
      <c r="E134" s="58" t="e">
        <f>IF(D134="leicht",6,IF(D134="mittel",6,IF(D134="schwer",18,xxx)))</f>
        <v>#NAME?</v>
      </c>
      <c r="F134" s="24" t="e">
        <f>IF(E134=6,30,IF(E134=18,40,xxx))</f>
        <v>#NAME?</v>
      </c>
      <c r="G134" s="23" t="s">
        <v>685</v>
      </c>
      <c r="H134" s="22"/>
      <c r="I134" s="22"/>
      <c r="J134" s="22"/>
      <c r="K134" s="21"/>
    </row>
    <row r="135" spans="2:11" x14ac:dyDescent="0.25">
      <c r="B135" s="37"/>
      <c r="C135" s="32"/>
      <c r="D135" s="58"/>
      <c r="E135" s="58" t="e">
        <f>IF(D135="leicht",6,IF(D135="mittel",6,IF(D135="schwer",18,xxx)))</f>
        <v>#NAME?</v>
      </c>
      <c r="F135" s="24" t="e">
        <f>IF(E135=6,30,IF(E135=18,40,xxx))</f>
        <v>#NAME?</v>
      </c>
      <c r="G135" s="23" t="s">
        <v>686</v>
      </c>
      <c r="H135" s="22"/>
      <c r="I135" s="22"/>
      <c r="J135" s="22"/>
      <c r="K135" s="21"/>
    </row>
    <row r="136" spans="2:11" x14ac:dyDescent="0.25">
      <c r="B136" s="37"/>
      <c r="C136" s="32"/>
      <c r="D136" s="58"/>
      <c r="E136" s="58" t="e">
        <f>IF(D136="leicht",6,IF(D136="mittel",6,IF(D136="schwer",18,xxx)))</f>
        <v>#NAME?</v>
      </c>
      <c r="F136" s="24" t="e">
        <f>IF(E136=6,30,IF(E136=18,40,xxx))</f>
        <v>#NAME?</v>
      </c>
      <c r="G136" s="23" t="s">
        <v>687</v>
      </c>
      <c r="H136" s="22"/>
      <c r="I136" s="22"/>
      <c r="J136" s="22"/>
      <c r="K136" s="21"/>
    </row>
    <row r="137" spans="2:11" x14ac:dyDescent="0.25">
      <c r="B137" s="37"/>
      <c r="C137" s="32"/>
      <c r="D137" s="58"/>
      <c r="E137" s="58" t="e">
        <f>IF(D137="leicht",6,IF(D137="mittel",6,IF(D137="schwer",18,xxx)))</f>
        <v>#NAME?</v>
      </c>
      <c r="F137" s="24" t="e">
        <f>IF(E137=6,30,IF(E137=18,40,xxx))</f>
        <v>#NAME?</v>
      </c>
      <c r="G137" s="23" t="s">
        <v>688</v>
      </c>
      <c r="H137" s="22"/>
      <c r="I137" s="22"/>
      <c r="J137" s="22"/>
      <c r="K137" s="21"/>
    </row>
    <row r="138" spans="2:11" x14ac:dyDescent="0.25">
      <c r="B138" s="37"/>
      <c r="C138" s="32"/>
      <c r="D138" s="58"/>
      <c r="E138" s="58" t="e">
        <f>IF(D138="leicht",6,IF(D138="mittel",6,IF(D138="schwer",18,xxx)))</f>
        <v>#NAME?</v>
      </c>
      <c r="F138" s="24" t="e">
        <f>IF(E138=6,30,IF(E138=18,40,xxx))</f>
        <v>#NAME?</v>
      </c>
      <c r="G138" s="23" t="s">
        <v>689</v>
      </c>
      <c r="H138" s="22"/>
      <c r="I138" s="22"/>
      <c r="J138" s="22"/>
      <c r="K138" s="21"/>
    </row>
    <row r="139" spans="2:11" x14ac:dyDescent="0.25">
      <c r="B139" s="37"/>
      <c r="C139" s="32"/>
      <c r="D139" s="58"/>
      <c r="E139" s="58" t="e">
        <f>IF(D139="leicht",6,IF(D139="mittel",6,IF(D139="schwer",18,xxx)))</f>
        <v>#NAME?</v>
      </c>
      <c r="F139" s="24" t="e">
        <f>IF(E139=6,30,IF(E139=18,40,xxx))</f>
        <v>#NAME?</v>
      </c>
      <c r="G139" s="23" t="s">
        <v>690</v>
      </c>
      <c r="H139" s="22"/>
      <c r="I139" s="22"/>
      <c r="J139" s="22"/>
      <c r="K139" s="21"/>
    </row>
    <row r="140" spans="2:11" x14ac:dyDescent="0.25">
      <c r="B140" s="37"/>
      <c r="C140" s="32"/>
      <c r="D140" s="58"/>
      <c r="E140" s="58" t="e">
        <f>IF(D140="leicht",6,IF(D140="mittel",6,IF(D140="schwer",18,xxx)))</f>
        <v>#NAME?</v>
      </c>
      <c r="F140" s="24" t="e">
        <f>IF(E140=6,30,IF(E140=18,40,xxx))</f>
        <v>#NAME?</v>
      </c>
      <c r="G140" s="23" t="s">
        <v>691</v>
      </c>
      <c r="H140" s="22"/>
      <c r="I140" s="22"/>
      <c r="J140" s="22"/>
      <c r="K140" s="21"/>
    </row>
    <row r="141" spans="2:11" x14ac:dyDescent="0.25">
      <c r="B141" s="37"/>
      <c r="C141" s="32"/>
      <c r="D141" s="58"/>
      <c r="E141" s="58" t="e">
        <f>IF(D141="leicht",6,IF(D141="mittel",6,IF(D141="schwer",18,xxx)))</f>
        <v>#NAME?</v>
      </c>
      <c r="F141" s="24" t="e">
        <f>IF(E141=6,30,IF(E141=18,40,xxx))</f>
        <v>#NAME?</v>
      </c>
      <c r="G141" s="23" t="s">
        <v>692</v>
      </c>
      <c r="H141" s="22"/>
      <c r="I141" s="22"/>
      <c r="J141" s="22"/>
      <c r="K141" s="21"/>
    </row>
    <row r="142" spans="2:11" x14ac:dyDescent="0.25">
      <c r="B142" s="37"/>
      <c r="C142" s="32"/>
      <c r="D142" s="58"/>
      <c r="E142" s="58" t="e">
        <f>IF(D142="leicht",6,IF(D142="mittel",6,IF(D142="schwer",18,xxx)))</f>
        <v>#NAME?</v>
      </c>
      <c r="F142" s="24" t="e">
        <f>IF(E142=6,30,IF(E142=18,40,xxx))</f>
        <v>#NAME?</v>
      </c>
      <c r="G142" s="23" t="s">
        <v>693</v>
      </c>
      <c r="H142" s="22"/>
      <c r="I142" s="22"/>
      <c r="J142" s="22"/>
      <c r="K142" s="21"/>
    </row>
    <row r="143" spans="2:11" x14ac:dyDescent="0.25">
      <c r="B143" s="37"/>
      <c r="C143" s="32"/>
      <c r="D143" s="58"/>
      <c r="E143" s="58" t="e">
        <f>IF(D143="leicht",6,IF(D143="mittel",6,IF(D143="schwer",18,xxx)))</f>
        <v>#NAME?</v>
      </c>
      <c r="F143" s="24" t="e">
        <f>IF(E143=6,30,IF(E143=18,40,xxx))</f>
        <v>#NAME?</v>
      </c>
      <c r="G143" s="23" t="s">
        <v>694</v>
      </c>
      <c r="H143" s="22"/>
      <c r="I143" s="22"/>
      <c r="J143" s="22"/>
      <c r="K143" s="21"/>
    </row>
    <row r="144" spans="2:11" x14ac:dyDescent="0.25">
      <c r="B144" s="37"/>
      <c r="C144" s="32"/>
      <c r="D144" s="58"/>
      <c r="E144" s="58" t="e">
        <f>IF(D144="leicht",6,IF(D144="mittel",6,IF(D144="schwer",18,xxx)))</f>
        <v>#NAME?</v>
      </c>
      <c r="F144" s="24" t="e">
        <f>IF(E144=6,30,IF(E144=18,40,xxx))</f>
        <v>#NAME?</v>
      </c>
      <c r="G144" s="23" t="s">
        <v>695</v>
      </c>
      <c r="H144" s="22"/>
      <c r="I144" s="22"/>
      <c r="J144" s="22"/>
      <c r="K144" s="21"/>
    </row>
    <row r="145" spans="2:11" x14ac:dyDescent="0.25">
      <c r="B145" s="37"/>
      <c r="C145" s="32"/>
      <c r="D145" s="58"/>
      <c r="E145" s="58" t="e">
        <f>IF(D145="leicht",6,IF(D145="mittel",6,IF(D145="schwer",18,xxx)))</f>
        <v>#NAME?</v>
      </c>
      <c r="F145" s="24" t="e">
        <f>IF(E145=6,30,IF(E145=18,40,xxx))</f>
        <v>#NAME?</v>
      </c>
      <c r="G145" s="23" t="s">
        <v>696</v>
      </c>
      <c r="H145" s="22"/>
      <c r="I145" s="22"/>
      <c r="J145" s="22"/>
      <c r="K145" s="21"/>
    </row>
    <row r="146" spans="2:11" x14ac:dyDescent="0.25">
      <c r="B146" s="37"/>
      <c r="C146" s="32"/>
      <c r="D146" s="58"/>
      <c r="E146" s="58" t="e">
        <f>IF(D146="leicht",6,IF(D146="mittel",6,IF(D146="schwer",18,xxx)))</f>
        <v>#NAME?</v>
      </c>
      <c r="F146" s="24" t="e">
        <f>IF(E146=6,30,IF(E146=18,40,xxx))</f>
        <v>#NAME?</v>
      </c>
      <c r="G146" s="23" t="s">
        <v>697</v>
      </c>
      <c r="H146" s="22"/>
      <c r="I146" s="22"/>
      <c r="J146" s="22"/>
      <c r="K146" s="21"/>
    </row>
    <row r="147" spans="2:11" x14ac:dyDescent="0.25">
      <c r="B147" s="37"/>
      <c r="C147" s="32"/>
      <c r="D147" s="58"/>
      <c r="E147" s="58" t="e">
        <f>IF(D147="leicht",6,IF(D147="mittel",6,IF(D147="schwer",18,xxx)))</f>
        <v>#NAME?</v>
      </c>
      <c r="F147" s="24" t="e">
        <f>IF(E147=6,30,IF(E147=18,40,xxx))</f>
        <v>#NAME?</v>
      </c>
      <c r="G147" s="23" t="s">
        <v>698</v>
      </c>
      <c r="H147" s="22"/>
      <c r="I147" s="22"/>
      <c r="J147" s="22"/>
      <c r="K147" s="21"/>
    </row>
    <row r="148" spans="2:11" x14ac:dyDescent="0.25">
      <c r="B148" s="37"/>
      <c r="C148" s="32"/>
      <c r="D148" s="58"/>
      <c r="E148" s="58" t="e">
        <f>IF(D148="leicht",6,IF(D148="mittel",6,IF(D148="schwer",18,xxx)))</f>
        <v>#NAME?</v>
      </c>
      <c r="F148" s="24" t="e">
        <f>IF(E148=6,30,IF(E148=18,40,xxx))</f>
        <v>#NAME?</v>
      </c>
      <c r="G148" s="23" t="s">
        <v>699</v>
      </c>
      <c r="H148" s="22"/>
      <c r="I148" s="22"/>
      <c r="J148" s="22"/>
      <c r="K148" s="21"/>
    </row>
    <row r="149" spans="2:11" x14ac:dyDescent="0.25">
      <c r="B149" s="38"/>
    </row>
    <row r="150" spans="2:11" x14ac:dyDescent="0.25">
      <c r="B150" s="38"/>
    </row>
    <row r="151" spans="2:11" x14ac:dyDescent="0.25">
      <c r="B151" s="38"/>
    </row>
    <row r="152" spans="2:11" x14ac:dyDescent="0.25">
      <c r="B152" s="38"/>
    </row>
    <row r="153" spans="2:11" x14ac:dyDescent="0.25">
      <c r="B153" s="38"/>
    </row>
    <row r="154" spans="2:11" x14ac:dyDescent="0.25">
      <c r="B154" s="38"/>
    </row>
    <row r="155" spans="2:11" x14ac:dyDescent="0.25">
      <c r="B155" s="38"/>
    </row>
    <row r="156" spans="2:11" x14ac:dyDescent="0.25">
      <c r="B156" s="38"/>
    </row>
    <row r="157" spans="2:11" x14ac:dyDescent="0.25">
      <c r="B157" s="38"/>
    </row>
    <row r="158" spans="2:11" x14ac:dyDescent="0.25">
      <c r="B158" s="38"/>
    </row>
    <row r="159" spans="2:11" x14ac:dyDescent="0.25">
      <c r="B159" s="38"/>
    </row>
    <row r="160" spans="2:11" x14ac:dyDescent="0.25">
      <c r="B160" s="38"/>
    </row>
    <row r="161" spans="2:2" x14ac:dyDescent="0.25">
      <c r="B161" s="38"/>
    </row>
    <row r="162" spans="2:2" x14ac:dyDescent="0.25">
      <c r="B162" s="38"/>
    </row>
    <row r="163" spans="2:2" x14ac:dyDescent="0.25">
      <c r="B163" s="38"/>
    </row>
    <row r="164" spans="2:2" x14ac:dyDescent="0.25">
      <c r="B164" s="38"/>
    </row>
    <row r="165" spans="2:2" x14ac:dyDescent="0.25">
      <c r="B165" s="38"/>
    </row>
    <row r="166" spans="2:2" x14ac:dyDescent="0.25">
      <c r="B166" s="38"/>
    </row>
    <row r="167" spans="2:2" x14ac:dyDescent="0.25">
      <c r="B167" s="38"/>
    </row>
    <row r="168" spans="2:2" x14ac:dyDescent="0.25">
      <c r="B168" s="38"/>
    </row>
    <row r="169" spans="2:2" x14ac:dyDescent="0.25">
      <c r="B169" s="38"/>
    </row>
    <row r="170" spans="2:2" x14ac:dyDescent="0.25">
      <c r="B170" s="38"/>
    </row>
    <row r="171" spans="2:2" x14ac:dyDescent="0.25">
      <c r="B171" s="38"/>
    </row>
    <row r="172" spans="2:2" x14ac:dyDescent="0.25">
      <c r="B172" s="38"/>
    </row>
    <row r="173" spans="2:2" x14ac:dyDescent="0.25">
      <c r="B173" s="38"/>
    </row>
    <row r="174" spans="2:2" x14ac:dyDescent="0.25">
      <c r="B174" s="38"/>
    </row>
    <row r="175" spans="2:2" x14ac:dyDescent="0.25">
      <c r="B175" s="38"/>
    </row>
    <row r="176" spans="2:2" x14ac:dyDescent="0.25">
      <c r="B176" s="38"/>
    </row>
    <row r="177" spans="2:2" x14ac:dyDescent="0.25">
      <c r="B177" s="38"/>
    </row>
    <row r="178" spans="2:2" x14ac:dyDescent="0.25">
      <c r="B178" s="38"/>
    </row>
    <row r="179" spans="2:2" x14ac:dyDescent="0.25">
      <c r="B179" s="38"/>
    </row>
  </sheetData>
  <sheetProtection formatCells="0" formatColumns="0" formatRows="0" sort="0"/>
  <phoneticPr fontId="9" type="noConversion"/>
  <dataValidations count="1">
    <dataValidation showInputMessage="1" showErrorMessage="1" sqref="J1:J1048576" xr:uid="{00000000-0002-0000-0200-000000000000}"/>
  </dataValidations>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G21" sqref="G21"/>
    </sheetView>
  </sheetViews>
  <sheetFormatPr defaultColWidth="11.42578125" defaultRowHeight="15" x14ac:dyDescent="0.25"/>
  <cols>
    <col min="2" max="2" width="20.7109375" bestFit="1" customWidth="1"/>
  </cols>
  <sheetData>
    <row r="1" spans="1:5" x14ac:dyDescent="0.25">
      <c r="A1" t="s">
        <v>700</v>
      </c>
      <c r="C1" t="s">
        <v>701</v>
      </c>
    </row>
    <row r="3" spans="1:5" x14ac:dyDescent="0.25">
      <c r="A3" t="s">
        <v>46</v>
      </c>
      <c r="C3" t="s">
        <v>702</v>
      </c>
    </row>
    <row r="4" spans="1:5" x14ac:dyDescent="0.25">
      <c r="A4" t="s">
        <v>48</v>
      </c>
      <c r="C4" t="s">
        <v>703</v>
      </c>
    </row>
    <row r="5" spans="1:5" x14ac:dyDescent="0.25">
      <c r="A5" t="s">
        <v>54</v>
      </c>
    </row>
    <row r="7" spans="1:5" x14ac:dyDescent="0.25">
      <c r="B7" t="s">
        <v>704</v>
      </c>
      <c r="C7" t="s">
        <v>705</v>
      </c>
      <c r="D7" t="s">
        <v>706</v>
      </c>
      <c r="E7" t="s">
        <v>707</v>
      </c>
    </row>
    <row r="8" spans="1:5" x14ac:dyDescent="0.25">
      <c r="A8">
        <v>3</v>
      </c>
      <c r="B8" s="25">
        <f>SUM(C8:E8)</f>
        <v>63</v>
      </c>
      <c r="C8" s="26">
        <v>27</v>
      </c>
      <c r="D8" s="26">
        <v>18</v>
      </c>
      <c r="E8" s="26">
        <v>18</v>
      </c>
    </row>
    <row r="9" spans="1:5" x14ac:dyDescent="0.25">
      <c r="A9">
        <v>4</v>
      </c>
      <c r="B9" s="25">
        <f t="shared" ref="B9:B17" si="0">SUM(C9:E9)</f>
        <v>49</v>
      </c>
      <c r="C9" s="26">
        <v>21</v>
      </c>
      <c r="D9" s="26">
        <v>14</v>
      </c>
      <c r="E9" s="26">
        <v>14</v>
      </c>
    </row>
    <row r="10" spans="1:5" x14ac:dyDescent="0.25">
      <c r="A10">
        <v>5</v>
      </c>
      <c r="B10" s="25">
        <f t="shared" si="0"/>
        <v>39</v>
      </c>
      <c r="C10" s="26">
        <v>17</v>
      </c>
      <c r="D10" s="26">
        <v>11</v>
      </c>
      <c r="E10" s="26">
        <v>11</v>
      </c>
    </row>
    <row r="11" spans="1:5" x14ac:dyDescent="0.25">
      <c r="A11">
        <v>6</v>
      </c>
      <c r="B11" s="25">
        <f t="shared" si="0"/>
        <v>32</v>
      </c>
      <c r="C11" s="26">
        <v>14</v>
      </c>
      <c r="D11" s="26">
        <v>9</v>
      </c>
      <c r="E11" s="26">
        <v>9</v>
      </c>
    </row>
    <row r="12" spans="1:5" x14ac:dyDescent="0.25">
      <c r="A12">
        <v>7</v>
      </c>
      <c r="B12" s="25">
        <f t="shared" si="0"/>
        <v>28</v>
      </c>
      <c r="C12" s="26">
        <v>12</v>
      </c>
      <c r="D12" s="26">
        <v>8</v>
      </c>
      <c r="E12" s="26">
        <v>8</v>
      </c>
    </row>
    <row r="13" spans="1:5" x14ac:dyDescent="0.25">
      <c r="A13">
        <v>8</v>
      </c>
      <c r="B13" s="25">
        <f t="shared" si="0"/>
        <v>25</v>
      </c>
      <c r="C13" s="26">
        <v>11</v>
      </c>
      <c r="D13" s="26">
        <v>7</v>
      </c>
      <c r="E13" s="26">
        <v>7</v>
      </c>
    </row>
    <row r="14" spans="1:5" x14ac:dyDescent="0.25">
      <c r="A14">
        <v>9</v>
      </c>
      <c r="B14" s="25">
        <f t="shared" si="0"/>
        <v>21</v>
      </c>
      <c r="C14" s="26">
        <v>9</v>
      </c>
      <c r="D14" s="26">
        <v>6</v>
      </c>
      <c r="E14" s="26">
        <v>6</v>
      </c>
    </row>
    <row r="15" spans="1:5" x14ac:dyDescent="0.25">
      <c r="A15">
        <v>10</v>
      </c>
      <c r="B15" s="25">
        <f t="shared" si="0"/>
        <v>21</v>
      </c>
      <c r="C15" s="26">
        <v>9</v>
      </c>
      <c r="D15" s="26">
        <v>6</v>
      </c>
      <c r="E15" s="26">
        <v>6</v>
      </c>
    </row>
    <row r="16" spans="1:5" x14ac:dyDescent="0.25">
      <c r="A16">
        <v>11</v>
      </c>
      <c r="B16" s="25">
        <f t="shared" si="0"/>
        <v>18</v>
      </c>
      <c r="C16" s="26">
        <v>8</v>
      </c>
      <c r="D16" s="26">
        <v>5</v>
      </c>
      <c r="E16" s="26">
        <v>5</v>
      </c>
    </row>
    <row r="17" spans="1:5" x14ac:dyDescent="0.25">
      <c r="A17">
        <v>12</v>
      </c>
      <c r="B17" s="27">
        <f t="shared" si="0"/>
        <v>17</v>
      </c>
      <c r="C17" s="28">
        <v>7</v>
      </c>
      <c r="D17" s="28">
        <v>5</v>
      </c>
      <c r="E17" s="28">
        <v>5</v>
      </c>
    </row>
    <row r="19" spans="1:5" x14ac:dyDescent="0.25">
      <c r="B19" t="s">
        <v>708</v>
      </c>
      <c r="C19" t="s">
        <v>709</v>
      </c>
      <c r="D19" t="s">
        <v>710</v>
      </c>
      <c r="E19" t="s">
        <v>711</v>
      </c>
    </row>
    <row r="20" spans="1:5" x14ac:dyDescent="0.25">
      <c r="A20">
        <v>3</v>
      </c>
      <c r="B20" s="29">
        <f>SUM(C20:E20)</f>
        <v>40</v>
      </c>
      <c r="C20" s="26">
        <v>10</v>
      </c>
      <c r="D20" s="26">
        <v>10</v>
      </c>
      <c r="E20" s="26">
        <v>20</v>
      </c>
    </row>
    <row r="21" spans="1:5" x14ac:dyDescent="0.25">
      <c r="A21">
        <v>4</v>
      </c>
      <c r="B21" s="29">
        <f t="shared" ref="B21:B29" si="1">SUM(C21:E21)</f>
        <v>30</v>
      </c>
      <c r="C21" s="26">
        <v>8</v>
      </c>
      <c r="D21" s="26">
        <v>8</v>
      </c>
      <c r="E21" s="26">
        <v>14</v>
      </c>
    </row>
    <row r="22" spans="1:5" x14ac:dyDescent="0.25">
      <c r="A22">
        <v>5</v>
      </c>
      <c r="B22" s="29">
        <f t="shared" si="1"/>
        <v>24</v>
      </c>
      <c r="C22" s="26">
        <v>6</v>
      </c>
      <c r="D22" s="26">
        <v>6</v>
      </c>
      <c r="E22" s="26">
        <v>12</v>
      </c>
    </row>
    <row r="23" spans="1:5" x14ac:dyDescent="0.25">
      <c r="A23">
        <v>6</v>
      </c>
      <c r="B23" s="29">
        <f t="shared" si="1"/>
        <v>20</v>
      </c>
      <c r="C23" s="26">
        <v>5</v>
      </c>
      <c r="D23" s="26">
        <v>5</v>
      </c>
      <c r="E23" s="26">
        <v>10</v>
      </c>
    </row>
    <row r="24" spans="1:5" x14ac:dyDescent="0.25">
      <c r="A24">
        <v>7</v>
      </c>
      <c r="B24" s="29">
        <f t="shared" si="1"/>
        <v>17</v>
      </c>
      <c r="C24" s="26">
        <v>4</v>
      </c>
      <c r="D24" s="26">
        <v>4</v>
      </c>
      <c r="E24" s="26">
        <v>9</v>
      </c>
    </row>
    <row r="25" spans="1:5" x14ac:dyDescent="0.25">
      <c r="A25">
        <v>8</v>
      </c>
      <c r="B25" s="29">
        <f t="shared" si="1"/>
        <v>15</v>
      </c>
      <c r="C25" s="26">
        <v>4</v>
      </c>
      <c r="D25" s="26">
        <v>4</v>
      </c>
      <c r="E25" s="26">
        <v>7</v>
      </c>
    </row>
    <row r="26" spans="1:5" x14ac:dyDescent="0.25">
      <c r="A26">
        <v>9</v>
      </c>
      <c r="B26" s="29">
        <f t="shared" si="1"/>
        <v>13</v>
      </c>
      <c r="C26" s="26">
        <v>3</v>
      </c>
      <c r="D26" s="26">
        <v>3</v>
      </c>
      <c r="E26" s="26">
        <v>7</v>
      </c>
    </row>
    <row r="27" spans="1:5" x14ac:dyDescent="0.25">
      <c r="A27">
        <v>10</v>
      </c>
      <c r="B27" s="29">
        <f t="shared" si="1"/>
        <v>12</v>
      </c>
      <c r="C27" s="26">
        <v>3</v>
      </c>
      <c r="D27" s="26">
        <v>3</v>
      </c>
      <c r="E27" s="26">
        <v>6</v>
      </c>
    </row>
    <row r="28" spans="1:5" x14ac:dyDescent="0.25">
      <c r="A28">
        <v>11</v>
      </c>
      <c r="B28" s="29">
        <f t="shared" si="1"/>
        <v>11</v>
      </c>
      <c r="C28" s="26">
        <v>3</v>
      </c>
      <c r="D28" s="26">
        <v>3</v>
      </c>
      <c r="E28" s="26">
        <v>5</v>
      </c>
    </row>
    <row r="29" spans="1:5" x14ac:dyDescent="0.25">
      <c r="A29">
        <v>12</v>
      </c>
      <c r="B29" s="30">
        <f t="shared" si="1"/>
        <v>10</v>
      </c>
      <c r="C29" s="28">
        <v>2</v>
      </c>
      <c r="D29" s="28">
        <v>3</v>
      </c>
      <c r="E29" s="28">
        <v>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CD694CFA29F041911A0C269AAD47C9" ma:contentTypeVersion="18" ma:contentTypeDescription="Create a new document." ma:contentTypeScope="" ma:versionID="1eae2dbcfb44fcfa2ac225d1dee2137b">
  <xsd:schema xmlns:xsd="http://www.w3.org/2001/XMLSchema" xmlns:xs="http://www.w3.org/2001/XMLSchema" xmlns:p="http://schemas.microsoft.com/office/2006/metadata/properties" xmlns:ns2="fdcda4cf-818f-4fb0-a020-a6c6ed1b562f" xmlns:ns3="4efbf2f3-4682-420d-be63-d90ae4b325f2" targetNamespace="http://schemas.microsoft.com/office/2006/metadata/properties" ma:root="true" ma:fieldsID="d502bc0510303013519fd32cf0713a63" ns2:_="" ns3:_="">
    <xsd:import namespace="fdcda4cf-818f-4fb0-a020-a6c6ed1b562f"/>
    <xsd:import namespace="4efbf2f3-4682-420d-be63-d90ae4b325f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Kommenta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da4cf-818f-4fb0-a020-a6c6ed1b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Kommentar" ma:index="21" nillable="true" ma:displayName="Kommentar" ma:format="Dropdown" ma:internalName="Kommentar">
      <xsd:simpleType>
        <xsd:union memberTypes="dms:Text">
          <xsd:simpleType>
            <xsd:restriction base="dms:Choice">
              <xsd:enumeration value="Bilder fehlen noch"/>
            </xsd:restriction>
          </xsd:simpleType>
        </xsd:un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fbf2f3-4682-420d-be63-d90ae4b325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0adda69-1728-4703-a00b-595dc9fee89c}" ma:internalName="TaxCatchAll" ma:showField="CatchAllData" ma:web="4efbf2f3-4682-420d-be63-d90ae4b325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ommentar xmlns="fdcda4cf-818f-4fb0-a020-a6c6ed1b562f" xsi:nil="true"/>
    <lcf76f155ced4ddcb4097134ff3c332f xmlns="fdcda4cf-818f-4fb0-a020-a6c6ed1b562f">
      <Terms xmlns="http://schemas.microsoft.com/office/infopath/2007/PartnerControls"/>
    </lcf76f155ced4ddcb4097134ff3c332f>
    <TaxCatchAll xmlns="4efbf2f3-4682-420d-be63-d90ae4b325f2" xsi:nil="true"/>
  </documentManagement>
</p:properties>
</file>

<file path=customXml/itemProps1.xml><?xml version="1.0" encoding="utf-8"?>
<ds:datastoreItem xmlns:ds="http://schemas.openxmlformats.org/officeDocument/2006/customXml" ds:itemID="{CE02C2DF-74C7-456F-A177-4E3CC67EE6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da4cf-818f-4fb0-a020-a6c6ed1b562f"/>
    <ds:schemaRef ds:uri="4efbf2f3-4682-420d-be63-d90ae4b32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155E6-C288-4CFC-B2FA-F715B5D6A588}">
  <ds:schemaRefs>
    <ds:schemaRef ds:uri="http://schemas.microsoft.com/sharepoint/v3/contenttype/forms"/>
  </ds:schemaRefs>
</ds:datastoreItem>
</file>

<file path=customXml/itemProps3.xml><?xml version="1.0" encoding="utf-8"?>
<ds:datastoreItem xmlns:ds="http://schemas.openxmlformats.org/officeDocument/2006/customXml" ds:itemID="{70602858-19F3-4430-B512-1C6BFD9296B2}">
  <ds:schemaRefs>
    <ds:schemaRef ds:uri="fdcda4cf-818f-4fb0-a020-a6c6ed1b562f"/>
    <ds:schemaRef ds:uri="http://purl.org/dc/terms/"/>
    <ds:schemaRef ds:uri="http://purl.org/dc/elements/1.1/"/>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4efbf2f3-4682-420d-be63-d90ae4b325f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Übersicht</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Renate FitzRoy</cp:lastModifiedBy>
  <cp:revision/>
  <dcterms:created xsi:type="dcterms:W3CDTF">2015-01-30T14:58:41Z</dcterms:created>
  <dcterms:modified xsi:type="dcterms:W3CDTF">2022-10-30T09:02:25Z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0x010100BCCD694CFA29F041911A0C269AAD47C9</vt:lpwstr>
  </property>
  <property fmtid="{D5CDD505-2E9C-101B-9397-08002B2CF9AE}" pid="3" name="MediaServiceImageTags">
    <vt:lpwstr/>
  </property>
</Properties>
</file>