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ownloads/18 Feb 2023/ALE/13730/"/>
    </mc:Choice>
  </mc:AlternateContent>
  <xr:revisionPtr revIDLastSave="0" documentId="8_{5EEE5945-3718-8146-8577-EA44EAB183C5}" xr6:coauthVersionLast="47" xr6:coauthVersionMax="47" xr10:uidLastSave="{00000000-0000-0000-0000-000000000000}"/>
  <bookViews>
    <workbookView xWindow="160" yWindow="740" windowWidth="29040" windowHeight="17080"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2" l="1"/>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G49" i="4" s="1"/>
  <c r="A48" i="4"/>
  <c r="D48" i="4" s="1"/>
  <c r="A47" i="4"/>
  <c r="A33" i="4"/>
  <c r="F33" i="4" s="1"/>
  <c r="E22" i="4"/>
  <c r="G24" i="4"/>
  <c r="G23" i="4"/>
  <c r="G22" i="4"/>
  <c r="F24" i="4"/>
  <c r="F23" i="4"/>
  <c r="F22" i="4"/>
  <c r="E24" i="4"/>
  <c r="E23" i="4"/>
  <c r="A32" i="4"/>
  <c r="D32" i="4" s="1"/>
  <c r="B12" i="4"/>
  <c r="A31" i="4"/>
  <c r="D31" i="4" s="1"/>
  <c r="D47" i="4" s="1"/>
  <c r="A46" i="4"/>
  <c r="C46" i="4" s="1"/>
  <c r="A45" i="4"/>
  <c r="A44" i="4"/>
  <c r="A43" i="4"/>
  <c r="A42" i="4"/>
  <c r="A41" i="4"/>
  <c r="D24" i="4"/>
  <c r="D23" i="4"/>
  <c r="D22" i="4"/>
  <c r="C24" i="4"/>
  <c r="C23" i="4"/>
  <c r="C22" i="4"/>
  <c r="A30" i="4"/>
  <c r="G30" i="4" s="1"/>
  <c r="E30" i="4"/>
  <c r="A29" i="4"/>
  <c r="B29" i="4" s="1"/>
  <c r="A28" i="4"/>
  <c r="E28" i="4" s="1"/>
  <c r="A27" i="4"/>
  <c r="B27" i="4" s="1"/>
  <c r="A26" i="4"/>
  <c r="E26" i="4" s="1"/>
  <c r="A25" i="4"/>
  <c r="C25" i="4" s="1"/>
  <c r="B11" i="4"/>
  <c r="B10" i="4"/>
  <c r="B23" i="4"/>
  <c r="B22" i="4"/>
  <c r="B24" i="4"/>
  <c r="F27" i="4"/>
  <c r="F30" i="4"/>
  <c r="C26" i="4"/>
  <c r="F32" i="4"/>
  <c r="E48" i="4"/>
  <c r="F49" i="4"/>
  <c r="G46" i="4"/>
  <c r="C33" i="4"/>
  <c r="D33" i="4"/>
  <c r="D49" i="4"/>
  <c r="F26" i="4"/>
  <c r="G33" i="4"/>
  <c r="C47" i="4"/>
  <c r="F25" i="4"/>
  <c r="D25" i="4"/>
  <c r="B33" i="4"/>
  <c r="E40" i="4" l="1"/>
  <c r="F39" i="4"/>
  <c r="G40" i="4"/>
  <c r="C39" i="4"/>
  <c r="D39" i="4"/>
  <c r="G38" i="4"/>
  <c r="C30" i="4"/>
  <c r="E33" i="4"/>
  <c r="G25" i="4"/>
  <c r="G41" i="4" s="1"/>
  <c r="D30" i="4"/>
  <c r="E25" i="4"/>
  <c r="E41" i="4" s="1"/>
  <c r="B25" i="4"/>
  <c r="B41" i="4" s="1"/>
  <c r="F43" i="4"/>
  <c r="G39" i="4"/>
  <c r="B30" i="4"/>
  <c r="E32" i="4"/>
  <c r="B40" i="4"/>
  <c r="E44" i="4"/>
  <c r="E31" i="4"/>
  <c r="E47" i="4" s="1"/>
  <c r="F40" i="4"/>
  <c r="B38" i="4"/>
  <c r="B43" i="4"/>
  <c r="D46" i="4"/>
  <c r="D28" i="4"/>
  <c r="C48" i="4"/>
  <c r="F46" i="4"/>
  <c r="B46" i="4"/>
  <c r="B49" i="4"/>
  <c r="E27" i="4"/>
  <c r="E43" i="4" s="1"/>
  <c r="F28" i="4"/>
  <c r="F44" i="4" s="1"/>
  <c r="C49" i="4"/>
  <c r="F31" i="4"/>
  <c r="F47" i="4" s="1"/>
  <c r="E46" i="4"/>
  <c r="E49" i="4"/>
  <c r="C28" i="4"/>
  <c r="D27" i="4"/>
  <c r="D43" i="4" s="1"/>
  <c r="G28" i="4"/>
  <c r="G44" i="4" s="1"/>
  <c r="G27" i="4"/>
  <c r="G43" i="4" s="1"/>
  <c r="E39" i="4"/>
  <c r="G32" i="4"/>
  <c r="C27" i="4"/>
  <c r="C32" i="4"/>
  <c r="B48" i="4"/>
  <c r="C31" i="4"/>
  <c r="F42" i="4"/>
  <c r="G31" i="4"/>
  <c r="G47" i="4" s="1"/>
  <c r="B32" i="4"/>
  <c r="E42" i="4"/>
  <c r="B28" i="4"/>
  <c r="B44" i="4" s="1"/>
  <c r="G48" i="4"/>
  <c r="F48" i="4"/>
  <c r="D38" i="4"/>
  <c r="F38" i="4"/>
  <c r="C42" i="4"/>
  <c r="D26" i="4"/>
  <c r="D42" i="4" s="1"/>
  <c r="D44" i="4"/>
  <c r="B39" i="4"/>
  <c r="B45" i="4"/>
  <c r="C41" i="4"/>
  <c r="B19" i="4"/>
  <c r="C43" i="4"/>
  <c r="F41" i="4"/>
  <c r="B26" i="4"/>
  <c r="B42" i="4" s="1"/>
  <c r="G29" i="4"/>
  <c r="G45" i="4" s="1"/>
  <c r="C40" i="4"/>
  <c r="E38" i="4"/>
  <c r="D40" i="4"/>
  <c r="F29" i="4"/>
  <c r="F45" i="4" s="1"/>
  <c r="C38" i="4"/>
  <c r="G26" i="4"/>
  <c r="G42" i="4" s="1"/>
  <c r="B31" i="4"/>
  <c r="B47" i="4" s="1"/>
  <c r="E29" i="4"/>
  <c r="E45" i="4" s="1"/>
  <c r="D29" i="4"/>
  <c r="D45" i="4" s="1"/>
  <c r="C29" i="4"/>
  <c r="C45" i="4" s="1"/>
  <c r="D41" i="4"/>
  <c r="C44" i="4"/>
  <c r="F50" i="4" l="1"/>
  <c r="D50" i="4"/>
  <c r="B50" i="4"/>
  <c r="G50" i="4"/>
  <c r="E34" i="4"/>
  <c r="F34" i="4"/>
  <c r="C50" i="4"/>
  <c r="D34" i="4"/>
  <c r="G34" i="4"/>
  <c r="C34" i="4"/>
  <c r="B34" i="4"/>
  <c r="E50" i="4"/>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tc={C91692A8-C8C0-457C-B3AC-A5196F51C8DF}</author>
    <author>tc={9C7359A6-C69C-4D1C-BC7F-A158F72E99F2}</author>
    <author>tc={9B417C06-35B1-4CCC-B861-4F427FB107BA}</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8" authorId="1" shapeId="0" xr:uid="{C91692A8-C8C0-457C-B3AC-A5196F51C8DF}">
      <text>
        <t>[Threaded comment]
Your version of Excel allows you to read this threaded comment; however, any edits to it will get removed if the file is opened in a newer version of Excel. Learn more: https://go.microsoft.com/fwlink/?linkid=870924
Comment:
    Ich vermute, unter c) sollte es "für a und b" heißen.</t>
      </text>
    </comment>
    <comment ref="H54" authorId="2" shapeId="0" xr:uid="{9C7359A6-C69C-4D1C-BC7F-A158F72E99F2}">
      <text>
        <t>[Threaded comment]
Your version of Excel allows you to read this threaded comment; however, any edits to it will get removed if the file is opened in a newer version of Excel. Learn more: https://go.microsoft.com/fwlink/?linkid=870924
Comment:
    Der dritte Satz ist grammatisch kein Satz (nach dem "wenn" kommt kein "dann" mehr).</t>
      </text>
    </comment>
    <comment ref="H55" authorId="3" shapeId="0" xr:uid="{9B417C06-35B1-4CCC-B861-4F427FB107BA}">
      <text>
        <t>[Threaded comment]
Your version of Excel allows you to read this threaded comment; however, any edits to it will get removed if the file is opened in a newer version of Excel. Learn more: https://go.microsoft.com/fwlink/?linkid=870924
Comment:
    Der dritte Satz ist grammatisch kein Satz (nach dem "wenn" kommt kein "dann" mehr).</t>
      </text>
    </comment>
  </commentList>
</comments>
</file>

<file path=xl/sharedStrings.xml><?xml version="1.0" encoding="utf-8"?>
<sst xmlns="http://schemas.openxmlformats.org/spreadsheetml/2006/main" count="910" uniqueCount="691">
  <si>
    <t>Modulkürzel</t>
  </si>
  <si>
    <t>Kurskürzel</t>
  </si>
  <si>
    <t>Kursname</t>
  </si>
  <si>
    <t>Anzahl Lektionen</t>
  </si>
  <si>
    <t>Autor:in</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</si>
  <si>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</si>
  <si>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</si>
  <si>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</si>
  <si>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</si>
  <si>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</si>
  <si>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</si>
  <si>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</si>
  <si>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</si>
  <si>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</si>
  <si>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</si>
  <si>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</si>
  <si>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</si>
  <si>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</si>
  <si>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</si>
  <si>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</si>
  <si>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</si>
  <si>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</si>
  <si>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</si>
  <si>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</si>
  <si>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</si>
  <si>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</si>
  <si>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</si>
  <si>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</si>
  <si>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</si>
  <si>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Gesamt</t>
  </si>
  <si>
    <t>Noch zu erstellen</t>
  </si>
  <si>
    <t>Lektion</t>
  </si>
  <si>
    <t>Unterlektion</t>
  </si>
  <si>
    <t>Schwierigkeitsgrad</t>
  </si>
  <si>
    <t>Fragenkürzel</t>
  </si>
  <si>
    <t>Fragetext</t>
  </si>
  <si>
    <t>Richtige Antwort</t>
  </si>
  <si>
    <t>Falsche Antwort</t>
  </si>
  <si>
    <t>Bild? =&gt; ggf. "Ja" eintragen
=&gt; Bitte die Infos auf "Übersicht" beachten!</t>
  </si>
  <si>
    <t>Kommentar fachliche:r Prüfer:in/Auditor:in</t>
  </si>
  <si>
    <t>leicht</t>
  </si>
  <si>
    <t>MC_001</t>
  </si>
  <si>
    <t>MC_002</t>
  </si>
  <si>
    <t>MC_003</t>
  </si>
  <si>
    <t>MC_004</t>
  </si>
  <si>
    <t>MC_005</t>
  </si>
  <si>
    <t>MC_006</t>
  </si>
  <si>
    <t>MC_007</t>
  </si>
  <si>
    <t>MC_008</t>
  </si>
  <si>
    <t>MC_009</t>
  </si>
  <si>
    <t>MC_010</t>
  </si>
  <si>
    <t>MC_011</t>
  </si>
  <si>
    <t>MC_012</t>
  </si>
  <si>
    <t>MC_013</t>
  </si>
  <si>
    <t>MC_014</t>
  </si>
  <si>
    <t>MC_015</t>
  </si>
  <si>
    <t>MC_016</t>
  </si>
  <si>
    <t>MC_017</t>
  </si>
  <si>
    <t>MC_018</t>
  </si>
  <si>
    <t>MC_019</t>
  </si>
  <si>
    <t>MC_020</t>
  </si>
  <si>
    <t>MC_021</t>
  </si>
  <si>
    <t>MC_022</t>
  </si>
  <si>
    <t>MC_023</t>
  </si>
  <si>
    <t>MC_024</t>
  </si>
  <si>
    <t>MC_025</t>
  </si>
  <si>
    <t>MC_026</t>
  </si>
  <si>
    <t>MC_027</t>
  </si>
  <si>
    <t>MC_028</t>
  </si>
  <si>
    <t>MC_029</t>
  </si>
  <si>
    <t>MC_030</t>
  </si>
  <si>
    <t>MC_031</t>
  </si>
  <si>
    <t>MC_032</t>
  </si>
  <si>
    <t>MC_033</t>
  </si>
  <si>
    <t>MC_034</t>
  </si>
  <si>
    <t>MC_035</t>
  </si>
  <si>
    <t>MC_036</t>
  </si>
  <si>
    <t>MC_037</t>
  </si>
  <si>
    <t>MC_038</t>
  </si>
  <si>
    <t>MC_039</t>
  </si>
  <si>
    <t>MC_040</t>
  </si>
  <si>
    <t>MC_041</t>
  </si>
  <si>
    <t>MC_042</t>
  </si>
  <si>
    <t>MC_043</t>
  </si>
  <si>
    <t>MC_044</t>
  </si>
  <si>
    <t>MC_045</t>
  </si>
  <si>
    <t>MC_046</t>
  </si>
  <si>
    <t>MC_047</t>
  </si>
  <si>
    <t>MC_048</t>
  </si>
  <si>
    <t>MC_049</t>
  </si>
  <si>
    <t>MC_050</t>
  </si>
  <si>
    <t>MC_051</t>
  </si>
  <si>
    <t>MC_052</t>
  </si>
  <si>
    <t>MC_053</t>
  </si>
  <si>
    <t>MC_054</t>
  </si>
  <si>
    <t>MC_055</t>
  </si>
  <si>
    <t>MC_056</t>
  </si>
  <si>
    <t>MC_057</t>
  </si>
  <si>
    <t>MC_058</t>
  </si>
  <si>
    <t>MC_059</t>
  </si>
  <si>
    <t>MC_060</t>
  </si>
  <si>
    <t>MC_061</t>
  </si>
  <si>
    <t>MC_062</t>
  </si>
  <si>
    <t>MC_063</t>
  </si>
  <si>
    <t>MC_064</t>
  </si>
  <si>
    <t>MC_065</t>
  </si>
  <si>
    <t>MC_066</t>
  </si>
  <si>
    <t>MC_067</t>
  </si>
  <si>
    <t>MC_068</t>
  </si>
  <si>
    <t>MC_069</t>
  </si>
  <si>
    <t>MC_070</t>
  </si>
  <si>
    <t>MC_071</t>
  </si>
  <si>
    <t>MC_072</t>
  </si>
  <si>
    <t>MC_073</t>
  </si>
  <si>
    <t>MC_074</t>
  </si>
  <si>
    <t>MC_075</t>
  </si>
  <si>
    <t>MC_076</t>
  </si>
  <si>
    <t>MC_077</t>
  </si>
  <si>
    <t>MC_078</t>
  </si>
  <si>
    <t>MC_079</t>
  </si>
  <si>
    <t>MC_080</t>
  </si>
  <si>
    <t>MC_081</t>
  </si>
  <si>
    <t>MC_082</t>
  </si>
  <si>
    <t>MC_083</t>
  </si>
  <si>
    <t>MC_084</t>
  </si>
  <si>
    <t>MC_085</t>
  </si>
  <si>
    <t>MC_086</t>
  </si>
  <si>
    <t>MC_087</t>
  </si>
  <si>
    <t>MC_088</t>
  </si>
  <si>
    <t>MC_089</t>
  </si>
  <si>
    <t>MC_090</t>
  </si>
  <si>
    <t>MC_091</t>
  </si>
  <si>
    <t>MC_092</t>
  </si>
  <si>
    <t>MC_093</t>
  </si>
  <si>
    <t>MC_094</t>
  </si>
  <si>
    <t>MC_095</t>
  </si>
  <si>
    <t>MC_096</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</si>
  <si>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</si>
  <si>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</si>
  <si>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</si>
  <si>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</si>
  <si>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</si>
  <si>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</si>
  <si>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</si>
  <si>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</si>
  <si>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</si>
  <si>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</si>
  <si>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</si>
  <si>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</si>
  <si>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</si>
  <si>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</si>
  <si>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</si>
  <si>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</si>
  <si>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</si>
  <si>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</si>
  <si>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</si>
  <si>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</si>
  <si>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</si>
  <si>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</si>
  <si>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</si>
  <si>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</si>
  <si>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Punkte (automa-tisch)</t>
  </si>
  <si>
    <t>Zeilen</t>
  </si>
  <si>
    <t>Fragenkürzel (automatisch)</t>
  </si>
  <si>
    <t>Musterlösung</t>
  </si>
  <si>
    <t>Kommentar fachliche:r Prüfer:in / Auditor:in</t>
  </si>
  <si>
    <t>offen_001</t>
  </si>
  <si>
    <t>offen_002</t>
  </si>
  <si>
    <t>offen_003</t>
  </si>
  <si>
    <t>offen_004</t>
  </si>
  <si>
    <t>offen_005</t>
  </si>
  <si>
    <t>offen_006</t>
  </si>
  <si>
    <t>offen_007</t>
  </si>
  <si>
    <t>offen_008</t>
  </si>
  <si>
    <t>offen_009</t>
  </si>
  <si>
    <t>offen_010</t>
  </si>
  <si>
    <t>offen_011</t>
  </si>
  <si>
    <t>offen_012</t>
  </si>
  <si>
    <t>offen_013</t>
  </si>
  <si>
    <t>offen_014</t>
  </si>
  <si>
    <t>offen_015</t>
  </si>
  <si>
    <t>offen_016</t>
  </si>
  <si>
    <t>offen_017</t>
  </si>
  <si>
    <t>offen_018</t>
  </si>
  <si>
    <t>offen_019</t>
  </si>
  <si>
    <t>offen_020</t>
  </si>
  <si>
    <t>offen_021</t>
  </si>
  <si>
    <t>offen_022</t>
  </si>
  <si>
    <t>offen_023</t>
  </si>
  <si>
    <t>offen_024</t>
  </si>
  <si>
    <t>offen_025</t>
  </si>
  <si>
    <t>offen_026</t>
  </si>
  <si>
    <t>offen_027</t>
  </si>
  <si>
    <t>offen_028</t>
  </si>
  <si>
    <t>offen_029</t>
  </si>
  <si>
    <t>offen_030</t>
  </si>
  <si>
    <t>offen_031</t>
  </si>
  <si>
    <t>offen_032</t>
  </si>
  <si>
    <t>offen_033</t>
  </si>
  <si>
    <t>offen_034</t>
  </si>
  <si>
    <t>offen_035</t>
  </si>
  <si>
    <t>offen_036</t>
  </si>
  <si>
    <t>offen_037</t>
  </si>
  <si>
    <t>offen_038</t>
  </si>
  <si>
    <t>offen_039</t>
  </si>
  <si>
    <t>offen_040</t>
  </si>
  <si>
    <t>offen_041</t>
  </si>
  <si>
    <t>offen_042</t>
  </si>
  <si>
    <t>offen_043</t>
  </si>
  <si>
    <t>offen_044</t>
  </si>
  <si>
    <t>offen_045</t>
  </si>
  <si>
    <t>offen_046</t>
  </si>
  <si>
    <t>offen_047</t>
  </si>
  <si>
    <t>offen_048</t>
  </si>
  <si>
    <t>offen_049</t>
  </si>
  <si>
    <t>offen_050</t>
  </si>
  <si>
    <t>offen_051</t>
  </si>
  <si>
    <t>offen_052</t>
  </si>
  <si>
    <t>offen_053</t>
  </si>
  <si>
    <t>offen_054</t>
  </si>
  <si>
    <t>offen_055</t>
  </si>
  <si>
    <t>offen_056</t>
  </si>
  <si>
    <t>offen_057</t>
  </si>
  <si>
    <t>offen_058</t>
  </si>
  <si>
    <t>offen_059</t>
  </si>
  <si>
    <t>offen_060</t>
  </si>
  <si>
    <t>offen_061</t>
  </si>
  <si>
    <t>Bild</t>
  </si>
  <si>
    <t>Ja</t>
  </si>
  <si>
    <t>mittel</t>
  </si>
  <si>
    <t>Nein</t>
  </si>
  <si>
    <t>schwer</t>
  </si>
  <si>
    <t>MC Fragen pro Lektion</t>
  </si>
  <si>
    <t>MC leicht</t>
  </si>
  <si>
    <t>MC mittel</t>
  </si>
  <si>
    <t>MC schwer</t>
  </si>
  <si>
    <t>Offene Fragen / Lektion</t>
  </si>
  <si>
    <t>Offen leicht</t>
  </si>
  <si>
    <t>Offen mittel</t>
  </si>
  <si>
    <t>Offen schwer</t>
  </si>
  <si>
    <t>Berechnen Sie die ersten drei Momente, m1, m2 und m3, des Datensatzes {-1,0,1,2}. Geben Sie die Antwort auf eine Dezimalstelle genau an.</t>
  </si>
  <si>
    <t>1/p=(1+2+2+3)/4=3,75 (3 Punkte)
p=1/3,75=0,27 (3 Punkte)</t>
  </si>
  <si>
    <t>(a)	L(m)=1/sqrt(2pi) * exp(-1/2 * (x1-m)^2) * 1/sqrt(2pi) * exp(-1/2 * (x2-m)^2)=1/(2pi) * exp(-1/2((x1-m)^2+ (x2-m)^2)) (3 Punkte)
(b)	LL(m)=-log(2pi)-1/2((x1-m)^2+(x2-m)^2) (3 Punkte)</t>
  </si>
  <si>
    <t>Gegeben ist ein beobachteter Datensatz von drei Paaren {(1,2),(2,4),(3,5)}. Es stehen zwei Modelle zur Auswahl: (i) f(x)=cx und (ii) g(x)=2x+a.
a)	Berechnen Sie den OLS-Wert von c des Modells (i).
b)	Berechnen Sie den OLS-Wert von a des Modells (ii).
c)	Bestimmen Sie die Summe der quadrierten Residuen des OLS-Modells (i)
d)	Bestimmen Sie die Summe der quadrierten Residuen des OLS-Modells (ii)
e)	Welches Modell ist auf der Grundlage der Summe der quadrierten Residuen besser?</t>
  </si>
  <si>
    <t>Berechnen Sie die Stichprobenvarianz und die Stichprobenstandardabweichung der beobachteten Daten: {1,4,10}.</t>
  </si>
  <si>
    <t>a)	V[5X]=5^2 * V[X]=25 * 2 = 50 (2 Punkte)
b)	V[X+Y]=V[X]+V[Y]=2+3=5 (2 Punkte)
c)	V[5X-2Y]=V[5X]+V[2Y]=25*V[X]+4*V[Y]=25*2+4*3=62 (2 Punkte)</t>
  </si>
  <si>
    <t>X und Y seien zwei Zufallsvariablen mit den Varianzen V[X]=2 bzw. V[Y]=3.
Berechnen Sie die Kovarianz von X und Y, Cov(X,Y), wenn
a)	V[X+Y]=7
b)	V[X-Y]=7</t>
  </si>
  <si>
    <t>Wenn A und B zwei Ereignisse sind, für die gilt: P(A) = 0,4, P(B) = 0,8 und P(BIA) = 0,6, wie groß ist dann die bedingte Wahrscheinlichkeit P(AIB)?</t>
  </si>
  <si>
    <t>Der Erhebung zufolge beträgt die Wahrscheinlichkeit, dass eine Familie zwei Häuser besitzt, wenn ihr Jahreseinkommen über 60000 $ liegt, 0,7. Von den befragten Haushalten hatten 60 % ein Einkommen von über 60000 $ und 50 % besaßen zwei Häuser. Wie hoch ist die Wahrscheinlichkeit, dass die Familie zwei Häuser besitzt und ein Jahreseinkommen von über 60000 $ hat?
Runden Sie die Antwort auf zwei Dezimalstellen.</t>
  </si>
  <si>
    <t>A sagt in drei von fünf Fällen die Wahrheit. Ein Würfel wird geworfen und A berichtet, dass es eine Sechs ist. Wie hoch ist die Wahrscheinlichkeit, dass es sich tatsächlich um eine Sechs handelt? (Hinweis: Die Ereignisse sind definiert als E1: A sagt die Wahrheit, E2: A lügt, E = A meldet eine Sechs).</t>
  </si>
  <si>
    <t>Wie lautet die Formel für die Teststatistik des t-Tests für eine Stichprobe? Angenommen, alle Bedingungen sind erfüllt: Wie hoch ist der Wert der Teststatistik bei einem Stichprobenumfang von 16, einer Standardabweichung von 2, einem Stichprobenmittelwert von 28 und einem hypothetischen Mittelwert von 25?</t>
  </si>
  <si>
    <t>Nennen und beschreiben Sie die vier Paradigmen der Hypothesentests, die zur Bewertung der statistischen Signifikanz der beobachteten Daten in Bezug auf ein Paar konkurrierender Hypothesen verwendet werden.</t>
  </si>
  <si>
    <t>ja</t>
  </si>
  <si>
    <t>nur 2</t>
  </si>
  <si>
    <t>nur 1</t>
  </si>
  <si>
    <t>Weder 1 noch 2</t>
  </si>
  <si>
    <t>Sowohl 1 als auch 2</t>
  </si>
  <si>
    <t>12exp(-7r)</t>
  </si>
  <si>
    <t>–3rlog(3)-4rlog(4)</t>
  </si>
  <si>
    <t>12exp(-12r)</t>
  </si>
  <si>
    <t>3exp(-3)+4exp(-4)</t>
  </si>
  <si>
    <t>1/(2pi) * exp(-0.5m^2)</t>
  </si>
  <si>
    <t>1/sqrt(2pi) * exp(-0.5m^2)</t>
  </si>
  <si>
    <t>1/sqrt(2pi) * exp(-0.5(x-1)^2)+1/sqrt(2pi) * exp(-0.5(x+1)^2)</t>
  </si>
  <si>
    <t>Angenommen, die Stichprobe {0.2,0.4,0.6} wird aus einer Verteilung mit der PDF f(x)=2x gezogen, wenn 0&lt;=x&lt;=1 und ansonsten Null.
Wie hoch ist der Wert der Likelihood-Funktion für diese Stichprobe?</t>
  </si>
  <si>
    <t>–5r+10log(r)</t>
  </si>
  <si>
    <t>–5r</t>
  </si>
  <si>
    <t>–10r+rlog(r)</t>
  </si>
  <si>
    <t>5log(r)</t>
  </si>
  <si>
    <t>Angenommen, 3.1,3,3.2 sind Jackknife-Schätzungen für einen bestimmten Parameter.
Wie hoch ist der Jacknife-Standardfehler? (auf vier Dezimalstellen runden)</t>
  </si>
  <si>
    <t>Angesichts der beobachteten Daten {(1,1.5),(1,3),(2,4)} betrachten wir zwei Modelle: f(x)=cx und g(x)=2x+a.
Ermitteln Sie die OLS-Schätzungen von c und a und bestimmen Sie, welches der beiden Modelle, f oder g, das bessere ist.</t>
  </si>
  <si>
    <t>ss*t/2-50t+K</t>
  </si>
  <si>
    <t>ss*t^2+K</t>
  </si>
  <si>
    <t>ss*t/2+100/t+K</t>
  </si>
  <si>
    <t>–ss*t/2-50t+K</t>
  </si>
  <si>
    <t>5/3</t>
  </si>
  <si>
    <t>4/3</t>
  </si>
  <si>
    <t>Wie wird die Abhängigkeit zwischen zwei Zufallsvariablen, X und Y, gemessen?</t>
  </si>
  <si>
    <t>Var[X+Y]</t>
  </si>
  <si>
    <t>SD[X+Y]</t>
  </si>
  <si>
    <t>Var[X]+Var[Y]</t>
  </si>
  <si>
    <t>Welche der folgenden Formeln sind korrekt für die Standardabweichung einer Zufallsvariablen X?
1.	SD[X]=E[(X-E[X])^2]
2.	SD[X]=SQRT(E[X^2]-E[X]^2)</t>
  </si>
  <si>
    <t>Angenommen, X und Y sind unabhängige Zufallsvariablen.
Welche der folgenden Aussagen sind richtig? V[...] bezeichnet die Varianz und SD[...] die Standardabweichung.
1.	V[X+Y]=V[X]+V[Y]
2.	SD[X+Y]=SD[X]+SD[Y]</t>
  </si>
  <si>
    <t>Angenommen, X und Y sind unabhängige Zufallsvariablen.
Welche der folgenden Aussagen sind richtig? V[...] bezeichnet die Varianz und SD[...] die Standardabweichung.
1.	V[X-Y]=V[X]+V[Y]
2.	SD[X-Y]=SD[X]-SD[Y]</t>
  </si>
  <si>
    <t>Angenommen, X und Y sind unabhängige Zufallsvariablen mit V[X]=V[Y]=1. Wie groß ist V[X+2Y]?</t>
  </si>
  <si>
    <t>–1</t>
  </si>
  <si>
    <t>–0,5</t>
  </si>
  <si>
    <t>7/3</t>
  </si>
  <si>
    <t>3/7</t>
  </si>
  <si>
    <t>3</t>
  </si>
  <si>
    <t>1/3</t>
  </si>
  <si>
    <t>X1, X2 und X3 seien drei Zufallsvariablen. Die Varianz-Kovarianz-Matrix von X=
(X1,X2,X3) wird mit S bezeichnet.
Wo in S finden Sie Cov(X2,X3)?</t>
  </si>
  <si>
    <t>Nur zweite Zeile dritte Spalte</t>
  </si>
  <si>
    <t>X und Y sind zwei Zufallsvariablen mit Var[X]=1, Var[Y]=2 und Cov(X,Y)=-1.
Welches ist die richtige Reihenfolge von V[X+Y], V[X-Y], V[2X+Y] vom kleinsten zum größten Wert?</t>
  </si>
  <si>
    <t>V[X+Y], V[2X+Y], V[X-Y]</t>
  </si>
  <si>
    <t>V[X-Y], V[X+Y], V[2X+Y]</t>
  </si>
  <si>
    <t>V[X+Y], V[X-Y], V[2X+Y]</t>
  </si>
  <si>
    <t>V[2X+Y], V[X+Y], V[X-Y]</t>
  </si>
  <si>
    <t>–0,25</t>
  </si>
  <si>
    <t>–0,75</t>
  </si>
  <si>
    <t>Welche der folgenden Aussagen zur frequentistischen Statistik trifft zu?</t>
  </si>
  <si>
    <t>Wenn A und B zwei Ereignisse sind, dann kann die gemeinsame Wahrscheinlichkeit P(A ∩ B) dargestellt werden als …</t>
  </si>
  <si>
    <t>P(A) + P(Ac) = 1</t>
  </si>
  <si>
    <t>P(A) + P(Ac) &lt; 1</t>
  </si>
  <si>
    <t>P(A) + P(Ac) &gt; 1</t>
  </si>
  <si>
    <t>P(A) + P(Ac) = 0</t>
  </si>
  <si>
    <t>P(B)</t>
  </si>
  <si>
    <t>1-P(B)</t>
  </si>
  <si>
    <t>P(B/A)</t>
  </si>
  <si>
    <t>P(A/B)</t>
  </si>
  <si>
    <t>Ziel.</t>
  </si>
  <si>
    <t>Prior.</t>
  </si>
  <si>
    <t>Statistik.</t>
  </si>
  <si>
    <t>Eines der einfachsten visuellen Hilfsmittel, das wir zur Formgebung einer Verteilung aus einer endlichen Stichprobe verwenden können, ist…</t>
  </si>
  <si>
    <t>Histogramm.</t>
  </si>
  <si>
    <t>Streudiagramm.</t>
  </si>
  <si>
    <t>Heatmap.</t>
  </si>
  <si>
    <t>P(A∩B) / P(B), sofern P(B) ≠ 0</t>
  </si>
  <si>
    <t>P(A∩B) * P(B)</t>
  </si>
  <si>
    <t>P(A∩B) / P(B), sofern P(B) = 0</t>
  </si>
  <si>
    <t>P(A∩B) / P(A)</t>
  </si>
  <si>
    <t>Welche der folgenden Aussagen ist zutreffend?
1.	Die bedingte Wahrscheinlichkeit ist die gemeinsame Wahrscheinlichkeit geteilt durch die Wahrscheinlichkeit des bedingten Ereignisses.
2.	Die gemeinsame Wahrscheinlichkeit ist das Produkt aus der bedingten Wahrscheinlichkeit mal der Randwahrscheinlichkeit des bedingten Ereignisses.</t>
  </si>
  <si>
    <t>Frühere Wahrscheinlichkeiten im Bayes-Theorem, die mit neuen Informationen aktualisiert werden, heißen …</t>
  </si>
  <si>
    <t>unabhängige Wahrscheinlichkeiten.</t>
  </si>
  <si>
    <t>abhängige Wahrscheinlichkeiten.</t>
  </si>
  <si>
    <t>Wenn A und B zwei Ereignisse sind, für die P(A) = 1/9 und P(B) = 0 ist, wie hoch ist dann der Wert von P(A|B)?</t>
  </si>
  <si>
    <t>1/9</t>
  </si>
  <si>
    <t>konjugierte Wahrscheinlichkeiten.</t>
  </si>
  <si>
    <t>P(B) und P(B/A)</t>
  </si>
  <si>
    <t>P(A), P(B) und P(B/A)</t>
  </si>
  <si>
    <t>P(A), P(Ac) und P(B/A)</t>
  </si>
  <si>
    <t>P(A), P(B) und P(B/Ac)</t>
  </si>
  <si>
    <t>Angenommen, A und B sind Ereignisse, für die P(A) = 0,3, P(B) = 0,6 und P(A∩B) = 0,2 gilt, dann ist P(A|B)?</t>
  </si>
  <si>
    <t>2/3</t>
  </si>
  <si>
    <t>1/2</t>
  </si>
  <si>
    <t>3/6</t>
  </si>
  <si>
    <t>drei Kategorien.</t>
  </si>
  <si>
    <t>vier Kategorien.</t>
  </si>
  <si>
    <t>eine Kategorie.</t>
  </si>
  <si>
    <t>zwei Kategorien.</t>
  </si>
  <si>
    <t>Welcher der folgenden Punkte gilt als Kernstück der statistischen Inferenz?</t>
  </si>
  <si>
    <t>Hypothesenprüfung</t>
  </si>
  <si>
    <t>Visualisierung</t>
  </si>
  <si>
    <t>Deskriptive Statistik</t>
  </si>
  <si>
    <t>Standardabweichung</t>
  </si>
  <si>
    <t>Was ist ein Fehler vom Typ I?</t>
  </si>
  <si>
    <t>Die Entscheidung, die Nullhypothese zu verwerfen, wenn sie wahr ist.</t>
  </si>
  <si>
    <t>Die Entscheidung, die Nullhypothese zu akzeptieren, wenn sie wahr ist.</t>
  </si>
  <si>
    <t>Die Entscheidung, die Nullhypothese zu akzeptieren, wenn sie falsch ist.</t>
  </si>
  <si>
    <t>Die Entscheidung, die Nullhypothese nicht zu verwerfen, wenn sie falsch ist.</t>
  </si>
  <si>
    <t>α.</t>
  </si>
  <si>
    <t>β.</t>
  </si>
  <si>
    <t>1-β.</t>
  </si>
  <si>
    <t>μ.</t>
  </si>
  <si>
    <t>exponentiell.</t>
  </si>
  <si>
    <t>linear.</t>
  </si>
  <si>
    <t>quadratisch.</t>
  </si>
  <si>
    <t>Welche der folgenden Aussagen wird akzeptiert, wenn die Nullhypothese falsch ist?</t>
  </si>
  <si>
    <t>Zusammengesetzte Hypothese</t>
  </si>
  <si>
    <t>Einfache Hypothese</t>
  </si>
  <si>
    <t>Statistische Hypothese</t>
  </si>
  <si>
    <t>Welche der folgenden Aussagen zur Teststatistik trifft zu?</t>
  </si>
  <si>
    <t>Die für die Teststatistik gewählte Variable hat in der Regel keine bekannte Verteilung.</t>
  </si>
  <si>
    <t>Welcher der folgenden Tests ist ein Beispiel für einen parametrischen Test?</t>
  </si>
  <si>
    <t>t-Test für eine Stichprobe</t>
  </si>
  <si>
    <t>Wilcoxon-Test für eine Stichprobe</t>
  </si>
  <si>
    <t>n^2.</t>
  </si>
  <si>
    <t>n/2.</t>
  </si>
  <si>
    <t>2n.</t>
  </si>
  <si>
    <t>n.</t>
  </si>
  <si>
    <t>Welche der folgenden Methoden ist eine Anwendung der Hypothesenprüfung?
1.	Marketing und Psychologie
2.	Finanzen und Medizin</t>
  </si>
  <si>
    <t>Welche der folgenden Aussagen zum zweiseitigen Hypothesentest trifft zu?</t>
  </si>
  <si>
    <t>Bei diesem Test gibt die Nullhypothese an, dass der wahre Parameter anders ist als behauptet.</t>
  </si>
  <si>
    <t>Bei diesem Test weist die Nullhypothese auf einen gerichteten Unterschied hin.</t>
  </si>
  <si>
    <t>Bei diesem Test weist die Alternativhypothese auf einen gerichteten Unterschied hin.</t>
  </si>
  <si>
    <t>Welche der folgenden Verteilungen wird verwendet, um die Nullhypothese zu akzeptieren oder nicht zu akzeptieren?</t>
  </si>
  <si>
    <t>Chi-Quadrat-Verteilung</t>
  </si>
  <si>
    <t>Poisson-Verteilung</t>
  </si>
  <si>
    <t>Normalverteilung</t>
  </si>
  <si>
    <t>n1+n2-2</t>
  </si>
  <si>
    <t>2*(n1+n2)</t>
  </si>
  <si>
    <t>ni+n2+2</t>
  </si>
  <si>
    <t>(ni+n2)/2</t>
  </si>
  <si>
    <t>-1 &lt; (M1-M2) &gt; 1</t>
  </si>
  <si>
    <t>Welche der folgenden Aussagen über das Signifikanzniveau eines Hypothesentests trifft zu?</t>
  </si>
  <si>
    <t>einseitige Hypothese.</t>
  </si>
  <si>
    <t>zweiseitige Hypothese.</t>
  </si>
  <si>
    <t>Nullhypothese.</t>
  </si>
  <si>
    <t>(n-1)*(c-1)</t>
  </si>
  <si>
    <t>n+c-2</t>
  </si>
  <si>
    <t>(n+c)/2</t>
  </si>
  <si>
    <t>n*c</t>
  </si>
  <si>
    <t>Nullhypothese: p1 = p2</t>
  </si>
  <si>
    <t>Nullhypothese: p1 &gt; p2</t>
  </si>
  <si>
    <t>Nullhypothese: p1 &lt; p2</t>
  </si>
  <si>
    <t>Nullhypothese: p1 ≠ p2</t>
  </si>
  <si>
    <t>Welche der folgenden Aussagen über die Verlustfunktion ist richtig?</t>
  </si>
  <si>
    <t>Diese Funktion misst die Qualität einer Entscheidung anhand des wahren Zustands.</t>
  </si>
  <si>
    <t>Diese Funktion misst die Qualität einer Entscheidung anhand des falschen Zustands.</t>
  </si>
  <si>
    <t>Diese Funktion ist ein Maß für die Volatilität der Entscheidung.</t>
  </si>
  <si>
    <t>Diese Funktion misst den Medianwert des Risikos einer Entscheidung.</t>
  </si>
  <si>
    <t>Sie ist eine nicht-negative Funktion.</t>
  </si>
  <si>
    <t>Sie wird in der Form einer komplexen Zahl ausgedrückt, d. h. a + bi.</t>
  </si>
  <si>
    <t>Sie nimmt nur binäre Werte an, 0 und 1.</t>
  </si>
  <si>
    <t>Wie lässt sich die Güte einer Entscheidungsfunktion quantifizieren?</t>
  </si>
  <si>
    <t>Durch Analyse des Erwartungswertes der Verlustfunktion</t>
  </si>
  <si>
    <t>Durch Visualisierung des Verlusthistogramms</t>
  </si>
  <si>
    <t>Durch Simulation der Verlustfunktion und Berechnung der Wahrscheinlichkeiten</t>
  </si>
  <si>
    <t>Bayes-Entscheidungsfunktion.</t>
  </si>
  <si>
    <t>Minimimax-Risikofunktion.</t>
  </si>
  <si>
    <t>Zulässige Entscheidungsfunktion.</t>
  </si>
  <si>
    <t>Welche der folgenden Aussagen über eine Risikofunktion trifft zu?</t>
  </si>
  <si>
    <t>Sie ist die Verlustwahrscheinlichkeit für eine gegebene Verlustfunktion, unabhängig von der Entscheidungsfunktion.</t>
  </si>
  <si>
    <t>&lt; 0</t>
  </si>
  <si>
    <t xml:space="preserve"> &gt; 0</t>
  </si>
  <si>
    <t>&lt; 1</t>
  </si>
  <si>
    <t>&gt; 1</t>
  </si>
  <si>
    <t>E[L(y,D(X))]</t>
  </si>
  <si>
    <t>E[L(X,L(Y))]</t>
  </si>
  <si>
    <t>E[D(y,L(X))]</t>
  </si>
  <si>
    <t>E[D(y)] * L(X)</t>
  </si>
  <si>
    <t>A: gewählte Entscheidungsfunktion,
B: wahrer Zustand</t>
  </si>
  <si>
    <t>A: Standardabweichung,
B: falscher Zustand</t>
  </si>
  <si>
    <t>A: Standardabweichung,
B: wahrer Zustand</t>
  </si>
  <si>
    <t>A: gewählte Entscheidungsfunktion,
B: falscher Zustand</t>
  </si>
  <si>
    <t>(∑L(y,D(X))) / P(X=x), für alle x</t>
  </si>
  <si>
    <t>(∫L(y,D(X))) / P(X=x), für alle x</t>
  </si>
  <si>
    <t>∫L(y,D(X)) * P(X=x), für alle x</t>
  </si>
  <si>
    <t>∑L(y,D(X)) * P(X=x), für alle x</t>
  </si>
  <si>
    <t>Wenn x &lt; y</t>
  </si>
  <si>
    <t>Wenn x und y nicht vergleichbar sind</t>
  </si>
  <si>
    <t>Wenn x &gt; y</t>
  </si>
  <si>
    <t>Wenn x = y</t>
  </si>
  <si>
    <t>R(Θ,D)</t>
  </si>
  <si>
    <t>R(Θ^2,D)</t>
  </si>
  <si>
    <t>R(1,Θ * D)</t>
  </si>
  <si>
    <t>R(Θ * D,1)</t>
  </si>
  <si>
    <t>Zur Prüfung der Gleichheit der Mittelwerte, wenn die Varianzen der Grundgesamtheit nicht bekannt sind, aber angenommen wird, dass sie gleich sind, ist der Freiheitsgrad für die Stichprobenumfänge n1 und n2 gegeben durch …</t>
  </si>
  <si>
    <t>Der Mittelwert der Chi-Quadrat-Verteilung mit n Freiheitsgraden ist …</t>
  </si>
  <si>
    <t>Die Wahrscheinlichkeit, einen Fehler vom Typ I zu begehen, wird dargestellt durch …</t>
  </si>
  <si>
    <t>Die Beziehung zwischen α und β ist …</t>
  </si>
  <si>
    <t>Wenn A und B zwei Ereignisse sind, die zum gleichen Stichprobenraum eines Zufallsexperiments gehören, dann ist die bedingte Wahrscheinlichkeit P (A|B) gegeben durch…</t>
  </si>
  <si>
    <t>X ist eine Zufallsvariable mit E[X]=2 und V[X]=0,1. Verwenden Sie die Linearisierung zur Approximation der Varianz von Y=1/(1+exp(-x)).
Runden Sie Ihre Antwort auf drei Dezimalstellen.</t>
  </si>
  <si>
    <t>Ein fairer Würfel wird zweimal geworfen. Wie groß ist die Wahrscheinlichkeit, beim ersten Wurf eine 2 und beim zweiten Wurf eine 5 zu erhalten?
Geben Sie auch an, ob die Ereignisse unabhängig sind oder nicht.</t>
  </si>
  <si>
    <t>Ein fairer Würfel wird zweimal geworfen. Wie groß ist die Wahrscheinlichkeit, beim ersten Wurf eine 2 zu erhalten und beim zweiten Wurf keine 5 zu bekommen? Geben Sie auch an, ob die Ereignisse unabhängig sind oder nicht.</t>
  </si>
  <si>
    <t>Eine Zufallsstichprobe von 25 Beobachtungen ergab einen Stichprobenmittelwert von 95 und eine Stichprobenstandardabweichung von 30.
a)	Wie lautet die Formel zur Berechnung des Standardfehlers des Stichprobenmittelwerts?
b)	Berechnen Sie auch den Standardfehler.</t>
  </si>
  <si>
    <t>Die Verlustmatrix ist das analoge Objekt  …</t>
  </si>
  <si>
    <t>einer Verwirrungsmatrix.</t>
  </si>
  <si>
    <t>eines Klassifizierungsbaums.</t>
  </si>
  <si>
    <t>eines Dendogramms.</t>
  </si>
  <si>
    <t>einer ROC-Kurve.</t>
  </si>
  <si>
    <t>5.</t>
  </si>
  <si>
    <t>1.</t>
  </si>
  <si>
    <t>6.</t>
  </si>
  <si>
    <t>3.</t>
  </si>
  <si>
    <t>Die früheren Wahrscheinlichkeiten im Bayes-Theorem, die mit Hilfe neuer verfügbarer Daten aktualisiert werden, nennt man …</t>
  </si>
  <si>
    <t>Wenn Ac das Ereignis bezeichnet, das zu dem Ereignis A komplementär ist, welche der folgenden Aussagen trifft dann zu?</t>
  </si>
  <si>
    <t>P(A│B) * P(B).</t>
  </si>
  <si>
    <t>P(A│B) + P(B).</t>
  </si>
  <si>
    <t>(P(A│B) + P(B))/2.</t>
  </si>
  <si>
    <t>P(A│B) / P(B).</t>
  </si>
  <si>
    <t>X und Y sind zwei Zufallsvariablen und Cov(X,Y) stellt die Kovarianz zwischen den beiden Variablen dar.
Wie groß ist der Wert von Cov(2X + 3, 3Y+4), wenn Cov(X,Y) = 2?</t>
  </si>
  <si>
    <t>Wenn X einer geometrischen Verteilung, Geo(p), folgt, dann ist E[X]=1/p. Angenommen, die beobachteten Daten {1,2,2,3} entstammen einer geometrischen Verteilung mit unbekanntem p. Zeigen Sie, wie die Schätzung von p mit der Momentenmethode berechnet werden kann. Runden Sie Ihre Antwort auf zwei Dezimalstellen.</t>
  </si>
  <si>
    <t>Betrachten Sie eine unabhängige Zufallsstichprobe {X1,X2} aus Binomial(p). Verwenden Sie das Likelihood-Faktorisierungskriterium, um zu zeigen, dass U=X1+X2 eine suffiziente Statistik zur Schätzung von p ist.</t>
  </si>
  <si>
    <t>{X1,X2} sei eine unabhängige Stichprobe aus einer Gaußverteilung mit unbekanntem Mittelwert m und Standardabweichung 1.
(a)	Geben Sie die Likelihood-Funktion L(m) an
(b)	Geben Sie die Log-Likelihood-Funktion LL(m) an.</t>
  </si>
  <si>
    <t>Wenn X einer Exponentialverteilung mit unbekannter Rate r, Exp(r), folgt, dann ist sein k-tes Moment gegeben durch mu_k=r^(-k) * k!
Ermitteln Sie angesichts der beobachteten Stichprobe {0.5,1,1,2,3} den Schätzwert nach der Momentenmethode für b unter Verwendung des Folgenden:
(a)	Das erste Stichprobenmoment
(b)	Das zweite Stichprobenmoment
(c)	Das dritte Stichprobenmoment.
Runden Sie Ihre Antworten auf zwei Dezimalstellen.</t>
  </si>
  <si>
    <t>Wenn X einer Gleichverteilung folgt, Uniform(0,b), dann ist das k-te Moment gegeben durch mu_k=b^k/(k+1).
Ermitteln Sie angesichts der beobachteten Stichprobe {0.5,1,1,2,3} den Schätzwert nach der Momentenmethode für b unter Verwendung des Folgenden:
(a)	Das erste Stichprobenmoment
(b)	Das zweite Stichprobenmoment
(c)	Das dritte Stichprobenmoment.
Runden Sie Ihre Antworten auf zwei Dezimalstellen.</t>
  </si>
  <si>
    <t>Angenommen, die Likelihood-Funktion zur Schätzung des unbekannten positiven Parameters t ist gegeben durch L(t)= exp(-4t)t^7 / 12.
(a)	Geben Sie die negative Log-Likelihood-Funktion NLL(t) an.
(b)	Ermitteln Sie die MLE-Schätzung durch Minimierung von NLL(t) für t &gt; 0.
(c)	Schätzen Sie die Standardabweichung der in b ermittelten Schätzung.</t>
  </si>
  <si>
    <t>Eine beobachtete unabhängige Stichprobe von n Zahlen aus einer Gaußverteilung mit unbekanntem Mittelwert m und Einheitsstandardabweichung hat die folgenden statistischen Eigenschaften: Die Summe der Zahlen ist a und die Summe der Quadrate der Zahlen ist b.
(a)	Geben Sie die negative Log-Likelihood-Funktion von m, NLL(m) in Bezug auf a und b an.
(b)	Ermitteln Sie die MLE-Schätzung von m durch Minimierung von NLL(m).
(c)	Schätzen Sie mit Hilfe der NLL die Standardabweichung der in b ermittelten Schätzung.</t>
  </si>
  <si>
    <t>X und Y seien zwei Zufallsvariablen mit Y|X∼N(cX,1). Das heißt, die bedingte Verteilung von Y angesichts von X ist gaußförmig mit dem Mittelwert cX und Einheitsstandardabweichung. Wir haben drei unabhängige Paare beobachtet ((1,2),(2,4),(3,5)).
a)	Geben Sie die Likelihood-Funktion L(c) dieser Daten auf der Grundlage der bedingten Verteilung an.
b)	Geben Sie die negative Log-Likelihood dieser Daten auf der Grundlage der bedingten Verteilung NLL(c) an.
c)	Ermitteln Sie den MLE-Schätzwert für c durch Minimierung der negativen Log-Likelihood.
d)	Ermitteln Sie die OLS-Schätzung von c für das Modell f(x)=c*x.</t>
  </si>
  <si>
    <t>X und Y seien zwei unabhängige Zufallsvariablen mit den Varianzen V[X]=2 bzw. V[Y]=3.
a)	Berechnen Sie die Varianz V[5X].
b)	Berechnen Sie die Varianz V[X+Y].
c)	Berechnen Sie die Varianz V[5X-2Y].</t>
  </si>
  <si>
    <t>X1 und X2 seien zwei Zufallsvariablen mit den Varianzen V[X1]=2 bzw. V[X2]=1 und der Kovarianz Cov(X1,X2)=1. Es seien Y=2X1+3X2 und Y2=3X1+2X2.
a)	Was ist Var[Y1]?
b)	Was ist Var[Y2]?
c)	Was ist Cov(Y1,Y2)?</t>
  </si>
  <si>
    <t>X1, X2 und X3 seien drei voneinander unabhängige Zufallsvariablen mit Einheitsvarianzen: V[X1]=V[X2]=V[X3]=1. Sei Y1=2X1+X2+X3
Y2=X1+X2+X3 Y3=X1+X2+2X3
a)	Ermitteln Sie Var[Y1]
b)	Ermitteln Sie Cov(Y1,Y2)
c)	Ermitteln SieCov(Y2,Y3)
d)	Ermitteln SieCov(Y1,Y3)</t>
  </si>
  <si>
    <t>X1 und X2 seien zwei positive unabhängige Zufallsvariablen mit den Mittelwerten E[X1]=10 bzw. E[X2] und den Varianzen V[X1]=V[X2]=1.
Verwenden Sie die Linearisierung, um die Varianz von Y=log(X1)+log(X2) zu approximieren.</t>
  </si>
  <si>
    <t>X1 und X2 seien zwei positive Zufallsvariablen mit den Mittelwerten E[X1]=10 bzw. E[X2] und den Varianzen V[X1]=V[X2]=2. Die Kovarianz von X1 und X2 ist Cov(X1,X2)=-1.
Verwenden Sie die Linearisierung, um die Varianz von Y=log(X1+X2) zu approximieren.</t>
  </si>
  <si>
    <t>Var[Y] ist ungefähr gleich A*S*A^T, wobei S=((2,-1),(-1,2) ist und A die partiellen Ableitungen von Y enthält, bewertet mit den Erwartungswerten X1→E[X1] und X2→E[X2]. Die partiellen Ableitungen von Y sind 1/(X1+X2) für dY/dX1 und dY/dX2. (2 Punkte) Daher ist A=(1/30,1/30) (3 Punkte) und somit ist Var[Y] ungefähr gleich (1/30,1/30)*S*((1/30),(1/30))=1/450 (3 Punkte).</t>
  </si>
  <si>
    <t>Var[Y] ist ungefähr gleich A*S*A^T, wobei S=((1,0),(0,1) ist und A die partiellen Ableitungen von Y enthält, bewertet mit den Erwartungswerten X1→E[X1] und X2→E[X2]. Die partiellen Ableitungen von Y sind dY/dX1=1/X1 und dY/dX2=1/X2. (2 Punkte) Daher ist A=(1/10,1/20) (3 Punkte) und somit ist Var[Y] ungefähr gleich (1/10,1/20)*S* ((1/10),(1/20))=1/100+1/400=1/80 (3 Punkte).</t>
  </si>
  <si>
    <t>X sei eine Zufallsvariable mit E[X]=10, E[X^2]=104 und E[X^3]=1120, E[X^4]=12448
a)	Berechnen Sie die genaue Kovarianz zwischen X und X^2: Cov(X,X^2)
b)	Approximieren Sie mit Hilfe der Linearisierung Cov(X,X^2). Tipp: Setzen Sie Y1=X und Y2=X^2 und approximieren Sie die Varianz-Kovarianz-Matrix von Y=(Y1,Y2) mit Hilfe der Matrixformel. Wie groß ist der relative Fehler bei der Verwendung der Linearisierung?
c)	Berechnen Sie die genaue Kovarianz zwischen X und X^3: Cov(X,X^3).
d)	Approximieren Sie mit Hilfe der Linearisierung Cov(X,X^3). Wie groß ist der relative Fehler bei der Verwendung der Linearisierung?</t>
  </si>
  <si>
    <t>Es wird mit zwei Würfeln gewürfelt.
Wie hoch ist die bedingte Wahrscheinlichkeit, dass beide Würfel eine 4 zeigen, wenn bekannt ist, dass die Summe der Punkte durch 4 teilbar ist?</t>
  </si>
  <si>
    <t>Ein Beutel enthält 20 Zettel, die von 1 bis 20 nummeriert sind. Zwei Zettel werden nacheinander ersatzlos gezogen.
Wie groß ist die Wahrscheinlichkeit, dass auf beiden Zetteln gerade Zahlen stehen?</t>
  </si>
  <si>
    <t>Geben Sie die Kerndichteschätzung der Stichprobendaten {1,3,5,7,5} unter Verwendung des Gauß-Kerns mit der Fenstergröße h=1 an.</t>
  </si>
  <si>
    <t>Die Formel für die Kerndichteschätzung lautet: (1/nh) * ∑(1/sqrt(2∏) * exp(-)((x-xi)^2/2*h^2)) (2 Punkte), wobei n für die Anzahl der Stichproben und h für die Bandbreite oder Fenstergröße steht. (3 Punkte). Setzt man die Werte in die Formel ein, erhält man: (1/5*1) * (1/sqrt(2∏)) [(exp(-)((x-1)*2)/2) + (exp(-)((x-3)*2)/3) + (exp(-)((x-5)*2)/5) + (exp(-)((x-7)*2)/7) + (exp(-)((x-5)*2)/5)] (3 Punkte)</t>
  </si>
  <si>
    <t>Die Wahrscheinlichkeit, dass der Ingenieur hochwertiges Baumaterial für eine Brücke verwendet, beträgt 0,6. Die Wahrscheinlichkeit, dass die Brücke einstürzt, auch wenn der Ingenieur hochwertiges Baumaterial verwendet, beträgt 0,4. Die Wahrscheinlichkeit eines Brückeneinsturzes bei Verwendung von minderwertigem Baumaterial beträgt 0,7.
Ermitteln Sie mit Hilfe des Bayes-Theorems die Wahrscheinlichkeit, dass der Ingenieur qualitativ hochwertiges Baumaterial verwendet hat.</t>
  </si>
  <si>
    <t>1.	Es sei E1 = Ereignis, dass der Ingenieur hochwertiges Baumaterial verwendet hat. Es sei E2 = der Fall, dass der Ingenieur kein hochwertiges Baumaterial verwendet hat. E = die Brücke ist eingestürzt. Dann erhalten wir P(E1) = 0,6. (1 Punkt) . P(E/E1) = 0,4. (1 Punkt) . P(E2) = 1 - P(E1) = 1 - 0,6 = 0,4. (1 Punkt) P(E/E2) = 0,7. (1 Punkt).
2.	P(E) = P(E1)*P(E/E1) + P(E2)*P(E/E2) = 0,6 * 0,4 + 0,4 * 0,7 = 0,52. (3 Punkte).
3.	Unter Verwendung des Bayes-Theorems ergibt sich die gesuchte Wahrscheinlichkeit aus P(E1/E) = P(E1) * P(E/E1) / P(E) = 0,6 * 0,4 / 0,52 = 6/13 (3 Punkte)</t>
  </si>
  <si>
    <t>Ein Beutel enthält 21 Zettel, die von 1 bis 21 nummeriert sind. Ein Zettel wird gezogen und ersetzt, und dann wird ein zweites Mal gezogen.
Wie hoch ist die Wahrscheinlichkeit, dass a) der erste gezogene Zettel gerade ist und der zweite ungerade ist, b) des erste Zettel ungerade und das zweite gerade ist. Berechnen Sie auch für a) und b), wie sich Ihr Ergebnis verändert, wenn der erste gezogene Zettel nicht ersetzt wird.</t>
  </si>
  <si>
    <t>A bezeichne das Ereignis, bei der ersten Ziehung einen Zettel mit gerader Nummer zu erhalten, und B das Ereignis, bei der zweiten Ziehung einen Zettel mit ungerader Nummer zu erhalten. Da der gezogene Zettel ersetzt wird, sind die Ereignisse A und B unabhängig. P(A) = 10/21 und P(B) = 11/21. (2 Punkte). Unter Verwendung der obigen Informationen a) P(A ∩ B) = P(A) * P(B) = 10/21 * 11/21 = 110/441. (2 Punkte). Wenn der erste gezogene Zettel nicht ersetzt wird, sind die Ereignisse nicht unabhängig. In diesem Fall ist P(A ∩ B) = P(A) * P(B/A) = 10/21 * 11/20 = 110/420 = 11/42. (2 Punkte).
b) P(B ∩ A) = P(B) * P(A) = 11/21 * 10/21 = 110/441. (2 Punkte). Wenn der erste gezogene Zettel nicht ersetzt wird, sind die Ereignisse nicht unabhängig. In diesem Fall ist P(B ∩ A) = P(B) * P(A/B) = 11/21 * 10/20 = 110/420 = 11/42.(2 Punkte).</t>
  </si>
  <si>
    <t>Der Wert der Teststatistik ergibt sich aus der Formel: Teststatistik = (Stichprobenmittelwert - hypothetischer Populationsmittelwert) / (Standardabweichung / sqrt(Stichprobenumfang)). (3 Punkte)
Setzt man die Werte in die obige Formel ein, so erhält man: Teststatistik = (28 - 25) / (2 / sqrt(16)), also 6. (3 Punkte)</t>
  </si>
  <si>
    <t>Nennen und erläutern Sie die Komponenten der Teststatistik für den Chi-Quadrat-Test auf Anpassungsgüte?</t>
  </si>
  <si>
    <t>Die Verlustfunktion bei einem Entscheidungsproblem ist in der nachstehenden Abbildung dargestellt. Dabei sind d1 und d2 mögliche Entscheidungen und s1 und s2 mögliche Szenarien. Bestimmen Sie die Lösung des Problems nach dem Bayes-Kriterium bei P(s1) = 0,6 und P(s2) = 0,4.</t>
  </si>
  <si>
    <t>Nach den Bayes-Risikokriterien beträgt der erwartete Verlust für die Entscheidung d1 = E(L(d1) = 0,6 * 20 + 0,4 * 10 = 16. (2 Punkte). Analog dazu beträgt der erwartete Verlust für die Entscheidung d2 = E(L(d2) = 0,6 * 10 + 0,4 * 30 = 18. (2 Punkte). Vergleicht man die beiden erwarteten Verluste von d1 und d2, so stellt man fest, dass das Risiko für die Entscheidung d1 geringer ist, so dass nach der Bayes-Regel d1 die bessere Entscheidung ist. (2 Punkte)</t>
  </si>
  <si>
    <t>In der Abbildung unten ist die "Regret"-Tabelle in Bezug auf Verluste dargestellt. Hierbei sind d1 und d2 mögliche Entscheidungen und s1 und s2 sind mögliche Szenarien. Erläutern Sie kurz, welche Entscheidung unter Anwendung des Minimax-Kriteriums vorzuziehen ist.</t>
  </si>
  <si>
    <t>Wenn die Entscheidung δ nicht mit dem wahren Mittelwert μ übereinstimmt, kann dies entweder auf eine Unterschätzung oder eine Überschätzung zurückzuführen sein. Geben Sie die Ungleichung für Unterschätzung und Überschätzung von μ an. Für eine Unterschätzung ist die folgende Verlustfunktion gegeben = L(μ, δ) = 100*(μ - δ)^2. Im Falle einer Überschätzung lautet die Verlustfunktion (μ - δ)^2. Es werden fünf Beobachtungen mit den Werten 25, 30, 35, 40 und 45 vorgenommen.
Berechnen Sie die Schätzung des Risikowertes, wenn der wahre Mittelwert 33 beträgt.</t>
  </si>
  <si>
    <t>Die Ungleichung für eine Überschätzung lautet (μ - δ)^2, wobei μ &lt;= δ. Die Ungleichung für eine Unterschätzung lautet 100*(μ - δ)^2, wobei μ &gt;= δ. (2 Punkte). Von den fünf Beobachtungen gibt es zwei Datensätze 25 und 30, die eine Unterschätzung darstellen, während die übrigen drei Datensätze 35, 40 und 45 eine Überschätzung darstellen. Unter Verwendung der obigen Verlustfunktion ergibt sich der   Risikoschätzwert als = 100*(33 - 25)^2 + 100*(33 - 30)^2 + (33 - 35)^2 + (33-40)^2 + (33 - 45)^2 . (3 Punkte). Der Verlustwert beträgt 7497. (3 Punkte)</t>
  </si>
  <si>
    <t>Wenn die Entscheidung δ nicht mit dem wahren Mittelwert μ übereinstimmt, kann dies entweder auf eine Unterschätzung oder eine Überschätzung zurückzuführen sein. Geben Sie die Ungleichung für Unterschätzung und Überschätzung von μ an. Für eine Unterschätzung ist die die folgende Verlustfunktion gegeben = L(μ, δ) = 100*(μ - δ)^2 / (μ^2 + 1). Im Falle einer Überschätzung lautet die Verlustfunktion (μ - δ)^2 / (μ^2 + 1). Es werden fünf Beobachtungen mit den Werten 25, 30, 35, 40 und 45 vorgenommen.
Berechnen Sie die Schätzung des Risikowertes, wenn der wahre Mittelwert 33 beträgt.</t>
  </si>
  <si>
    <t>Die Ungleichung für eine Überschätzung lautet (μ - δ)^2, wobei μ &lt;= δ. Die Ungleichung für eine Unterschätzung lautet 100*(μ - δ)^2, wobei μ &gt;= δ. (3 Punkte). Von den fünf Beobachtungen gibt es zwei Datensätze 25 und 30, die eine Unterschätzung darstellen, während die restlichen drei Datensätze 35, 40 und 45 eine Überschätzung darstellen. Unter Verwendung der obigen Verlustfunktion erhalten wir den Risikoschätzwert als = (100 * (33 - 25)^2/(33^2 + 1)) + (100 * (33 - 30)^2/(33^2 + 1)) + ((33 - 35)^2 / (33^2 + 1)) + ((33 - 40)^2 / (33^2 + 1)) + ((33 - 45)^2 / (33^2 + 1)). (3 Punkte) Der Verlustwert beträgt 6,88 (2 Punkte)</t>
  </si>
  <si>
    <t>Vergleicht man die Kosten für die Entscheidungen d1 und d3 in den verschiedenen Szenarien, so stellt man fest, dass für s1 die Kosten für die Entscheidung d3 13 betragen und damit höher sind als die Kosten für d1, d. h. 10 (2 Punkte). In ähnlicher Weise hat die Entscheidung d3 für s2 Kosten von 17, die höher sind als die Kosten von d1, d. h. 16 (2 Punkte). Für das Szenario s3 schließlich hat die Entscheidung d3 Kosten in Höhe von 13, was größer ist als die Kosten von d1, d. h. 6 (2 Punkte). Wir sehen, dass für jedes Szenario die Kosten für die Entscheidung d3 höher sind als die für die Entscheidung d1 (2 Punkte). Dies bedeutet, dass Entscheidung d3 im Vergleich zu Entscheidung d1 eine schlechtere Wahl ist. Daher kann Entscheidung d3 aus den Erwägungen ausgeschlossen werden. (2 Punkte)</t>
  </si>
  <si>
    <t>In der  Abbildung unten ist die Verlustfunktion bei einem Entscheidungsproblem dargestellt. Hierbei sind d1, d2, d3 und d4 die möglichen Entscheidungen und s1, s2, s3 und s4 die möglichen Szenarien. Die Werte in der Tabelle stellen Kosten dar.
Erläutern Sie kurz, welche Entscheidungen sofort aus den Erwägungen ausgeschlossen werden können.</t>
  </si>
  <si>
    <t>In der Abbildung unten ist die Verlustfunktion bei einem Entscheidungsproblem dargestellt. Hierbei sind d1, d2 und d3 die möglichen Entscheidungen und s1, s2 und s3 die möglichen Szenarien. Die Werte in der Tabelle stellen Kosten dar.
Bestimmen Sie die Minimax-Lösung des Problems.</t>
  </si>
  <si>
    <t>Bei dem Ansatz nach der Minimax-Risiko-Regel besteht der erste Schritt darin, das maximale Bedauern (Kosten) für jede Entscheidung in allen möglichen Szenarien zu ermitteln. Für die Entscheidung d1 betragen die maximalen Kosten max(10,16,6), also 16. (2 Punkte). Für die Entscheidung d2 betragen die maximalen Kosten max(9,19,14), also 19 (2 Punkte). Für die Entscheidung d3 betragen die maximalen Kosten max(5,23,9), also 23 (2 Punkte). Bei der Lösung nach dem Minimax-Ansatz geht es darum, die minimalen Kosten aus dem Maximum der Entscheidungen d1, d2 und d3 auszuwählen. (2 Punkte) In diesem Fall beträgt das Minimum(16, 19, 23) 16. Die Lösung nach dem Minimax-Ansatz besteht also darin, die Entscheidung d1 zu wählen. (2 Punkte)</t>
  </si>
  <si>
    <t>In der Abbildung unten ist die Verlustfunktion bei einem Entscheidungsproblem dargestellt. Hierbei sind d1, d2 und d3 die möglichen Entscheidungen und s1, s2 und s3 die möglichen Szenarien. Die Werte in der Tabelle stellen Kosten dar.
Bestimmen Sie die Lösung des Problems nach dem Bayes-Kriterium unter der Voraussetzung, dass P(s1) = 0,5, P(s2) = 0,3 und P(s3) = 0,2.</t>
  </si>
  <si>
    <t>Nach den Bayes-Risikokriterien beträgt der erwartete Verlust für die Entscheidung d1 = E(L(d1) = 0,5 * 10 + 0,3 * 16 + 0,2 * 6 = 11. (2,5 Punkte). Analog dazu beträgt der erwartete Verlust für die Entscheidung d2 = E(L(d2) = 0,5 * 9 + 0,3 * 19 + 0,2 * 14 = 13. (2,5 Punkte). Analog dazu beträgt der erwartete Verlust für die Entscheidung d3 = E(L(d3) = 0,5 * 5 + 0,3 * 23 + 0,2 * 9 = 11,2. (2,5 Punkte). Vergleicht man die erwarteten Bayes-Verluste von d1, d2 und d3, so stellt man fest, dass das Risiko für die Entscheidung d1 geringer ist, so dass nach der Bayes-Regel d1 die bevorzugte Entscheidung ist. (2,5 Punkte)</t>
  </si>
  <si>
    <t>(a)	Das erste Stichprobenmoment lautet m_1=(0,5+1+1+2+3)/5=1,5. Wir setzen 1,5=b^1/2=b/2 und lösen nach b auf, um b=3 als Schätzwert zu erhalten. (3 Punkte)
(b)	Das zweite Stichprobenmoment lautet m2=(0,5^2+1^2+1^2+2^2+3^2)/5=15,25/5=3,05. Wir setzen 3,05=b^2/3 und lösen für b: b^2=9,15 also b=sqrt(9,15)=3,02 (3 Punkte)
(c)	Das dritte Stichprobenmoment lautet m3=(0,5^3+1^3+1^3+2^3+3^3)/5 = 7,425. Wir setzen 7,425=b^3/4 und lösen für b: b^3=29,7 also b=cuberoot(29,7)=3,10. (2 Punkte)</t>
  </si>
  <si>
    <t>(a)	L(a,b)=G(a)*exp(-1/b * (x1+x2+x3)) * (x1*x2*x3)^(1-a)=g(u,a)*h(x1,x2,x3,b) (1 Punkt), wobei g(u,a)=G(a)*u^(1-a), wobei u=x1+x2+x3 und h(x1,x2,x3,b)=exp(-1/b * ( x1+x2+x3) (2 Punkte)
(b)	L(a,b) = g(v,b)*h(x1,x2,x3,a) (1 Punkt), wobei g(v,b)=exp(-v/b) und h(x1,x2,x3,a)=G(a)*(x1*x2*x3)^(1- a), wobei v=x1+x2+x3 (2 Punkte)
(c)	L(a,b)=g(u,v,a,b)*h(x1,x2,x3) (1 Punkt), wobei g(u,v,a,b)=G(a)*u^(1-a)*exp(-v/b), wobei u=x1*x2*x3 und v=x1+x2+x3 und h(x1,x2,x3)=1 (1 Punkt)</t>
  </si>
  <si>
    <t>Berechnen Sie das erste und das zweite Stichprobenmoment, m1 bzw. m2, des Datensatzes {1,3,3,4}. Runden Sie Ihre Antwort auf eine Dezimalstelle.</t>
  </si>
  <si>
    <t>m1 = 2,8
m2 = 8,8</t>
  </si>
  <si>
    <t>m1 = 8,8
m2 = 3</t>
  </si>
  <si>
    <t>m1 = 3
m2 = 8,8</t>
  </si>
  <si>
    <t>m1 = 3
m2 = 9</t>
  </si>
  <si>
    <t>Wenn X einer Exponentialverteilung mit der Rate r folgt, ist sein Mittelwert 1/r. Angenommen, wir beobachten {3.4,5.5,3.4,0.1} für diese Verteilung.
Wie lautet der Schätzwert nach der Momentenmethode für r? Runden Sie Ihre Antwort auf eine Dezimalstelle.</t>
  </si>
  <si>
    <t>Wenn X einer Beta-Verteilung mit den Parametern a = 2 und der Unbekannten b folgt, ist sein Mittelwert a/(a + b).
Angenommen, wir beobachten {0.5,0.3,0.2,0.3} aus dieser Verteilung. 
Wie lautet die Schätzung nach der Momentenmethode für b?
Runden Sie Ihre Antwort auf die nächste Zehntelstelle.</t>
  </si>
  <si>
    <t>Wenn X einer T-Verteilung mit v Freiheitsgraden folgt, dann ist sein Mittelwert gleich Null und seine Varianz ist v/(v - 2) für v &gt; 2. Angenommen, wir beobachten {-2.1,0.8,0.7,-0.1} aus dieser Verteilung. 
Wie lautet die Schätzung nach der Momentenmethode für v?
Runden Sie Ihre Antwort auf die nächste Zehntelstelle.</t>
  </si>
  <si>
    <t>X1, X2, X3 seien eine Zufallsstichprobe (iid) aus einer Bernoulli(p)-Verteilung mit unbekanntem p.
Welche der folgenden Statistiken sind für die Schätzung von p suffizient?
1.	U=(X1+X2)/2
2.	U=(X1+X2+X3)/3</t>
  </si>
  <si>
    <t>{3,4} sei eine beobachtete Stichprobe aus Exp(r ), einer Exponentialverteilung mit unbekannter Rate r.
Wie lautet die Likelihood-Funktion L(r)?</t>
  </si>
  <si>
    <t>{-1,1} sei eine beobachtete Stichprobe aus N(m,1), einer Gaußverteilung mit unbekanntem Mittelwert m und der Standardabweichung 1.
Wie lautet die Likelihood-Funktion L(m)?</t>
  </si>
  <si>
    <t>1/(2pi) * exp(-0,5 * (m-1)^2-0,5(m+1)^2)</t>
  </si>
  <si>
    <t>{(1,2.5),(2,3),(2,3.5)} sei eine beobachtete Stichprobe von (x,y).
Angenommen, wir schätzen die Beziehung als f(x)=2x, wie lautet die Summe der quadrierten Residuen unter f?</t>
  </si>
  <si>
    <t>Eine beobachtete Stichprobe {0.2,0.4,0.6} wird aus der Beta(1,b)-Verteilung gezogen.
Wie lautet die Schätzung nach der Momentenmethode für b? Anmerkung: Der Mittelwert von Beta(a,b) beträgt a/(a+b).</t>
  </si>
  <si>
    <t>Eine beobachtete Stichprobe {1,2,3} wird aus der Exp(r)-Verteilung gezogen, einer Exponentialverteilung mit Rate r.
Wie lautet der Schätzwert der Momentenmethode für r? 
Anmerkung: Der Mittelwert von Exp(r) beträgt 1/r.</t>
  </si>
  <si>
    <t>Es wird eine Stichprobe von zehn Zahlen beobachtet. Die Summe der Werte in dieser Stichprobe ist 5.
Angenommen, die Stichprobe stammt aus Exp(r), einer Exponentialverteilung mit der Rate r. Wie groß ist die log-Likelihood dieser Stichprobe?</t>
  </si>
  <si>
    <t>Die Likelihood-Funktion einer Poisson(r)-Stichprobe ist gegeben durch L(r) = (1/12)*exp(-3r)*r^6. Wie lautet die MLE-Schätzung von r?</t>
  </si>
  <si>
    <t>Eine Stichprobe von 10 Zahlen wird aus einer Beta(a,b)-Verteilung mit unbekanntem a und b gezogen. Die einzelnen Zahlen in der Stichprobe sind nicht angegeben, aber wir wissen, dass die Summe der Zahlen 4 ist und die Summe der Quadrate der Zahlen 2 ist.
Ermitteln Sie die Schätzwerte nach der Momentenmethode für a und b.
Anmerkung: Wenn X~Beta(a,b), dann ist seine Varianz Var[X]=ab/((a+b)^2*(1+a+b))</t>
  </si>
  <si>
    <t>a = 2
b = 3</t>
  </si>
  <si>
    <t>a = 4
b = 10</t>
  </si>
  <si>
    <t>a = 4
b = 6</t>
  </si>
  <si>
    <t>a = 36
b = 54</t>
  </si>
  <si>
    <t>c = 2,9
a = 0,6
f ist besser</t>
  </si>
  <si>
    <t>c = 2,1
a = 0,3
f ist besser</t>
  </si>
  <si>
    <t>c = 2,6 a = 0,4
g ist besser</t>
  </si>
  <si>
    <t>c = 2,1
a = 0,2
g ist besser</t>
  </si>
  <si>
    <t>Eine beobachtete Stichprobe von 100 Zahlen {x1,x2,...,x100} entstammt einer Gaußverteilung mit dem Mittelwert Null und unbekannter Präzision t (die Präzision ist der Kehrwert der Varianz). Die Summe der Quadrate der Zahlen in der Stichprobe ist ss.
Welche der folgenden Funktionen ist die negative Log-Likelihood-Funktion dieser Stichprobe in Bezug auf t? Beachten Sie, dass K eine Konstante ist, die nicht von t abhängt.</t>
  </si>
  <si>
    <t>X und Y seien zwei Zufallsvariablen mit der bedingten Verteilung Y|X~Poisson(b*X). Mit anderen Worten: die bedingte Verteilung von Y bei X ist Poisson mit dem Mittelwert b*X und b ist unbekannt.
 Es werden zwei Zahlenpaare beobachtet ((1,1),(2,4)).
Wie lautet die MLE-Schätzung für b?</t>
  </si>
  <si>
    <t>Welche Art von Unsicherheit wird durch das Sammeln von mehr Daten verringert?
1.	Die systematische
2.	Die statistische</t>
  </si>
  <si>
    <t>Cov(X,Y)</t>
  </si>
  <si>
    <t>Nur 2.</t>
  </si>
  <si>
    <t>Nur 1.</t>
  </si>
  <si>
    <t>Weder 1. noch 2.</t>
  </si>
  <si>
    <t>Sowohl 1. als auch 2.</t>
  </si>
  <si>
    <t>Ein Gerät, das für den Einsatz zwischen 20 und 30 Grad Celsius geeicht ist, wird in einem Raum verwendet, in dem die Temperatur zwischen 0 und 10 Grad Celsius liegt. Der Forscher ignoriert die Auswirkungen der Temperatur auf das Gerät.
Welcher der folgenden Punkte ist bei den Messungen zu beachten?
1.	Systematische Unsicherheit
2.	Systematischer Fehler</t>
  </si>
  <si>
    <t>Angenommen, X ist eine Zufallsvariable mit der Varianz V[X]=5.
Wie lautet die Varianz von V[3X]?</t>
  </si>
  <si>
    <t>X und Y seien Zufallsvariablen mit V[X]=1, V[Y]=2, und V[X+Y]=4.
Wie lautet Cov(X,Y)?</t>
  </si>
  <si>
    <t>X und Y seien zwei unabhängige Zufallsvariablen mit V[X+Y]=2 und V[X-2Y]=1.
Wie lautet V[X]?</t>
  </si>
  <si>
    <t>Zweite Zeile dritte Spalte und dritte Zeile zweite Spalte</t>
  </si>
  <si>
    <t>Nur dritte Zeile, zweite Spalte</t>
  </si>
  <si>
    <t>Zweite Zeile dritte Spalte und zweite Zeile zweite Spalte</t>
  </si>
  <si>
    <t xml:space="preserve"> Weder 1. noch 2.</t>
  </si>
  <si>
    <t>X1, X2 und X3 seien unabhängige Zufallsvariablen mit den Varianzen V[X1]=2, Var[X2]=2 und Var[X3]=4.
Welche der folgenden Angaben sind gleich Var[2X1]?
1.	Var[X1+X2]
2.	Var[2X2]</t>
  </si>
  <si>
    <t>X1 und X2 sind zwei Zufallsvariablen mit E[X1]=E[X2]=10, Var[X]=Var[Y]=1 und
Cov(X1,X2)=0,5. Es seien Y1=X1*X2 und Y2=X1.
Approximieren Sie Cov(Y1,Y2) mit Hilfe der Linearisierungsmethode.</t>
  </si>
  <si>
    <t>X1 und X2 sind zwei Zufallsvariablen mit E[X1]=16,E[X2]=4, Var[X]=Var[Y]=1 und
Cov(X1,X2)=0,5. Es seien Y1=X1/X2 und Y2=X1.
Approximieren Sie Cov(Y1,Y2) mit Hilfe der Linearisierungsmethode. 
Runden Sie Ihre Antwort auf zwei Dezimalstellen.</t>
  </si>
  <si>
    <t>X1 und X2 seien zwei positive unabhängige Zufallsvariablen mit den Mittelwerten E[X1]=5 bzw. E[X2]=10  und den Varianzen V[X1]=V[X2]=2. Es seien Y1= log(X1)+log(X2) und Y2=log(X1)-log(X2). Verwenden Sie die Linearisierung zur Approximation der Kovarianz von Y1 und Y2, Cov(Y1,Y2).
Runden Sie Ihre Antwort auf zwei Dezimalstellen.</t>
  </si>
  <si>
    <t>Wahrscheinlichkeit des Ereignisses A unter der Voraussetzung, dass das Ereignis B eingetreten ist.</t>
  </si>
  <si>
    <t>Wahrscheinlichkeit des Ereignisses B, wenn das Ereignis A eingetreten ist.</t>
  </si>
  <si>
    <t>Wahrscheinlichkeit des Ereignisses A unter der Voraussetzung, dass B niemals eintritt.</t>
  </si>
  <si>
    <t>Wahrscheinlichkeit, dass die Ereignisse A und B zusammen eintreten.</t>
  </si>
  <si>
    <t>Wenn A und B zwei Ereignisse sind, so wird die bedingte Wahrscheinlichkeit P(A│B) aufgefasst als …</t>
  </si>
  <si>
    <t>Welche der folgenden Aussagen zur Prioritätsverteilung ist richtig?
1.	Diese Verteilung ist der Zielparameter von Interesse, der nach der Beobachtung aller Daten festgelegt wird.
2.	Sie kodiert unsere Überzeugung über den Parameter von Interesse.</t>
  </si>
  <si>
    <t>Wie wird die Wahrscheinlichkeitsmenge, die im Nenner der Bayes-Formel steht, genannt?</t>
  </si>
  <si>
    <t>Beweis.</t>
  </si>
  <si>
    <t>Liniendiagramm.</t>
  </si>
  <si>
    <t>Welche der folgenden Aussagen zur Bayes-Statistik trifft zu?</t>
  </si>
  <si>
    <t>Wenn die Wahrscheinlichkeit, dass morgen ein klarer Tag wird, 0,6 beträgt, wie hoch ist dann die Komplementärwahrscheinlichkeit, dass der Tag nicht klar wird? Runden Sie die Antwort auf eine Dezimalstelle.</t>
  </si>
  <si>
    <t>Wenn A und B zwei Ereignisse in einem Stichprobenraum S sind, welches der Folgenden stellt eine Randwahrscheinlichkeit des Ereignisses B dar?</t>
  </si>
  <si>
    <t>A-posteriori-Wahrscheinlichkeiten.</t>
  </si>
  <si>
    <t>A-priori-Wahrscheinlichkeiten.</t>
  </si>
  <si>
    <t>Nicht definiert</t>
  </si>
  <si>
    <t>A-posteriori- Wahrscheinlichkeiten.</t>
  </si>
  <si>
    <t>Sie möchten das Bayes-Theorem verwenden, um die Wahrscheinlichkeit P(A/B) zu berechnen.
Welche der folgenden Informationen benötigen Sie, um diese Aufgabe zu lösen? (Hinweis: Ac steht für das Ereignis, das komplementär zu dem Ereignis A ist)</t>
  </si>
  <si>
    <t>Die A-Priori-Wahrscheinlichkeiten bei der Bayes-Schätzung lassen sich unterteilen in …</t>
  </si>
  <si>
    <t>invers.</t>
  </si>
  <si>
    <t>Alternativhypothese</t>
  </si>
  <si>
    <t>Die Teststatistik ist die Zufallsvariable, die die Größe standardisiert, welche die Abweichung von der Nullhypothese misst.</t>
  </si>
  <si>
    <t>Die Teststatistik ist ein Parameter, der zur Berechnung der Wahrscheinlichkeit des Verwerfens der Nullhypothese verwendet wird.</t>
  </si>
  <si>
    <t>Die Teststatistik ist der konstante Wert, der die Größe standardisiert, welche die Abweichung von der Nullhypothese misst.</t>
  </si>
  <si>
    <t>Chi-Quadrat-Test der Unabhängigkeit</t>
  </si>
  <si>
    <t>Mann-Whitney-Test</t>
  </si>
  <si>
    <t>Bei diesem Test gibt die Alternativhypothese an, dass der wahre Parameter anders ist als behauptet.</t>
  </si>
  <si>
    <t>Gaußverteilung</t>
  </si>
  <si>
    <t>Sie testen die Differenz zwischen den Mittelwerten zweier verwandter Grundgesamtheiten, dargestellt durch m1 bzw. m2.
Welche der folgenden Hypothesenwäre eine richtige Nullhypothese?</t>
  </si>
  <si>
    <t>m1 - m2 = 0</t>
  </si>
  <si>
    <t>(m1 - m2) &gt; 0</t>
  </si>
  <si>
    <t>m1 - m2 = 1</t>
  </si>
  <si>
    <t>Das Signifikanzniveau eines Hypothesentests ist die mittlere Wahrscheinlichkeit, dass die Nullhypothese fälschlicherweise verworfen wird.</t>
  </si>
  <si>
    <t>Das Signifikanzniveau eines Hypothesentests ist die höchste Wahrscheinlichkeit, dass die Nullhypothese korrekterweise verworfen wird.</t>
  </si>
  <si>
    <t>Das Signifikanzniveau eines Hypothesentests ist die höchste Wahrscheinlichkeit, dass die Nullhypothese fälschlicherweise akzeptiert wird.</t>
  </si>
  <si>
    <t>Das Signifikanzniveau eines Hypothesentests ist die höchste Wahrscheinlichkeit, dass die Nullhypothese fälschlicherweise verworfen wird.</t>
  </si>
  <si>
    <t>Alternativhypothese.</t>
  </si>
  <si>
    <t>Die geringste Anzahl von Fällen, die in jeder Kategorie für einen Chi-Quadrat-Test auftreten müssen, beträgt …</t>
  </si>
  <si>
    <t>Welches der Folgenden ist beim Vergleich zweier Anteile der Grundgesamtheit eine akzeptable Nullhypothese, wenn die Alternativhypothese p1 &lt; p2 lautet?</t>
  </si>
  <si>
    <t>Der Kunde wandert ab, und die Entscheidungsfunktion D sagt y = 1 voraus.</t>
  </si>
  <si>
    <t>Der Kunde wandert ab, und die Entscheidungsfunktion D sagt y = 0 voraus.</t>
  </si>
  <si>
    <t>Der Kunde wandert nicht ab, und die Entscheidungsfunktion D sagt y = 1 voraus.</t>
  </si>
  <si>
    <t>Der Kunde wandert ab, und die Entscheidungsfunktion D sagt y &lt; 1 voraus.</t>
  </si>
  <si>
    <t>Der Kunde wandert nicht ab, und die Entscheidungsfunktion D sagt y = 0 voraus.</t>
  </si>
  <si>
    <t>Sie ist eine negative Funktion.</t>
  </si>
  <si>
    <t>Durch Analyse des festen Wertes des Verlustes pro Entscheidung</t>
  </si>
  <si>
    <t>Sie ist der erwartete Verlust für eine gegebene Verlustfunktion und eine gegebene Entscheidungsfunktion.</t>
  </si>
  <si>
    <t>Sie ist die Verlustwahrscheinlichkeit für eine gegebene Verlustfunktion und eine gegebene Entscheidungsfunktion.</t>
  </si>
  <si>
    <t>Sie ist der erwartete Verlust für eine gegebene Verlustfunktion und ist für alle Entscheidungsfunktionen unveränderlich.</t>
  </si>
  <si>
    <t>Die Entscheidungsfunktion, die das Bayes-Risiko minimiert, heißt…</t>
  </si>
  <si>
    <t>Maximales-Risiko-Funktion.</t>
  </si>
  <si>
    <t>Wenn y der wahre Zustand und D die Entscheidung ist, welchen Wert weist dann die Verlustfunktion L(0,0) für ein binäres Abwanderungsproblem auf, bei dem 1 für Abwanderung und 0 für Nichtabwanderung steht?</t>
  </si>
  <si>
    <t>Wenn y der wahre Zustand und D die Entscheidung ist, welchen Wert weist dann die Verlustfunktion L(0,1) für ein binäres Abwanderungsproblem auf, bei dem 1 für Abwanderung und 0 für Nichtabwanderung steht?</t>
  </si>
  <si>
    <t>Gegeben sei eine Verlustfunktion L, eine Entscheidungsfunktion D und eine Zufallsvariable X, deren Werte wir beobachten. Durch welchen der folgenden Ausdrücke ist die Risikofunktion gegeben?</t>
  </si>
  <si>
    <t>Welche der folgenden Aussagen trifft zu?
1.	Das maximale Risiko ist das Maximum der Risikofunktion über alle möglichen Werte des wahren Zustands.
2.	Die Minimax-Risikofunktion wird verwendet, wenn für jede Entscheidungsfunktion das durchschnittliche Risiko über alle Werte des wahren Zustands berechnet wird.</t>
  </si>
  <si>
    <t>In einer Verlustmatrix hat jede Zelle der Matrix den Wert des Verlustes, der dem Wert von A entsteht, gegenüber B. Welche der folgenden Angaben ist die richtige Zuordnung für A und B?</t>
  </si>
  <si>
    <t>L(y,D) = 0, wenn y = D, und L(y,D) = 1, wenn y ≠ D</t>
  </si>
  <si>
    <t>L(y,D) = 0, wenn y = D, und L(y,D) &lt; 0, wenn y ≠ D</t>
  </si>
  <si>
    <t>L(y,D) = 1, wenn y = D, und L(y,D) = 0, wenn y ≠ D</t>
  </si>
  <si>
    <t>L(y,D) = 1, wenn y = D, und L(y,D) &gt; 0, wenn y ≠ D</t>
  </si>
  <si>
    <t>Gegeben sei eine Verlustfunktion L, eine Entscheidungsfunktion D und eine Zufallsvariable X, die einer diskreten Verteilung folgt. Durch welchen der folgenden Ausdrücke ist dann die Risikiofunktion gegeben?</t>
  </si>
  <si>
    <t>Minimax ist eine Entscheidungsregel, die in der Entscheidungstheorie verwendet wird zur…</t>
  </si>
  <si>
    <t>Minimierung des möglichen Verlusts für ein Worst-Case-Szenario (maximaler Verlust).</t>
  </si>
  <si>
    <t>Minimierung des möglichen Gewinns für ein Best-Case-Szenario (maximaler Gewinn).</t>
  </si>
  <si>
    <t>Reduzierung der Variabilität des möglichen Verlusts für ein Best-Case-Szenario (maximaler Gewinn).</t>
  </si>
  <si>
    <t>Maximierung des möglichen Verlusts für ein Worst-Case-Szenario (maximaler Verlust).</t>
  </si>
  <si>
    <t>Das maximale Risiko für zwei Entscheidungsfunktionen d1 und d2 beträgt x bzw. y. Unter welcher Bedingung wird d1 die bessere Entscheidungsfunktion sein?</t>
  </si>
  <si>
    <t>Wenn Θ für den zu schätzenden Parameter und D für die Entscheidungsfunktion steht, welches der Folgenden stellt das Risiko bei einer festen Verlustfunktion dar?</t>
  </si>
  <si>
    <t>m1 = (-1+0+1+2)/4=2/4=0,5 (2 Punkte)
m2 = ((-1)^2+(0)^2+(1)^2+(2)^2)/4=6/4=1,5 (2 Punkte) 
m3 = ((-1)^3+(0)^3+(1)^3+(2)^3)/4=8/4=2 (2 Punkte)</t>
  </si>
  <si>
    <t>Die Likelihood lautet L(p)=p^X1(1-P)^(1-X1)*p^X2*(1-p)*X2=p^(X1+X2)*(1-p)^(1-(X1+X2)) (3 Punkte) 
L(p)=g(u,p)h(X1,X2) wobei g(u,p)=p^U(1-p)^(1-U) und h(X1,X2)=1. (3 Punkte)</t>
  </si>
  <si>
    <t>(a)	Das erste Stichprobenmoment lautet m_1=(0,5+1+1+2+3)/5=1,5. Wir setzen 1,5=1/r und lösen nach r auf, um b=0,67 als Schätzwert zu erhalten. (3 Punkte)
(b)	Das zweite Stichprobenmoment lautet m2=(0,5^2+1^2+1^2+2^2+3^2)/5=15,25/5=3,05. Wir setzen 3,05=2/r^2 und lösen für r: r^2=2/3,05 also r=sqrt(2/3,05)=0,81 (3 Punkte)
(c)	Das dritte Stichprobenmoment lautet m3=(0,5^3+1^3+1^3+2^3+3^3)/5 = 7,425. Wir setzen 7,425=6/r^3 und lösen für r: r^3=6/7,425, also b=cuberoot(6/7,425)=0,93. (2 Punkte)</t>
  </si>
  <si>
    <t>(a)	NLL(t)=4t-7log(t)+log(1/12) (2 Punkte)
(b)	Die Ableitung von NLL lautet NLL'(t)=4-7/t, die die Nullstelle bei t=7/4 hat. Die zweite Ableitung lautet NLL''(t)=7/t^2 &gt; 0, so dass t=7/4 in der Tat der Minimierer von NLL(t) ist und damit die MLE-Schätzung für t. (3 Punkte)
(c)	Die Varianz der MLE beträgt 1/NLL''(7/4)=1/(7/(7/4)^2)=16/7. (1 Punkt). Die Standardabweichung beträgt sqrt(16/7)=4/sqrt(7) (2 Punkte)</t>
  </si>
  <si>
    <t>a)	Die Modellwerte lauten f(1)=c, f(2)=2c, f(3)=3c.
Die Summe der quadrierten Residuen beträgt (2-c)^2+(4-2c)^2+(5-3c)^2=45-50c+14c^2. Die Ableitung lautet -50c+28c. Die Nullstelle dieses Ausdrucks ist 25/14. Der OLS-Wert von c beträgt also c=25/14. (2 Punkte)
b)	Die Modellwerte lauten g(1)=2+a, g(2)=4+a, g(3)=6+a.
Die Summe der quadrierten Residuen beträgt (2-(2+a))^2+(4-(4+a))^2+(5-(6+a))^2=1+2a+3a^2. Die Ableitung lautet 2+6a. Die Nullstelle dieses Ausdrucks ist -1/3. Also beträgt der OLS-Wert von a=-1/3. (2 Punkte)
c)	Die minimale Summe der quadrierten Residuen beträgt 45-50*25/14+14*(25/14)^2=5/14 ca. 0,357. (2 Punkte)
d)	Die minimale Summe der quadrierten Residuen beträgt 1+2*(-1/3)+3*(-1/3)^2=2/3 ca. 0,667. (2 Punkte)
e)	Modell (i) ist besser, weil die minimale Summe der quadrierten Residuen kleiner ist als die minimale Summe der quadrierten Residuen von Modell (ii). (2 Punkte)</t>
  </si>
  <si>
    <t>Die Modellwerte lauten f(1)=c, f(2)=2c, f(3)=3c. Die Summe der quadrierten Residuen ergibt als Gleichung: (1- c)^2+(5/2-2c)^2+(z-3c)^2=5/72 (3 Punkte)
Außerdem ist c der Minimierer dieser Summe der Quadrate, so dass ihre Ableitung nach c gleich Null ist. Dies ergibt eine zweite Gleichung:
-2(1-c)-4(5/2-2c)-6(z-3c)=0 (3 Punkte).
Die Lösung nach z in der zweiten Gleichung ergibt: z=14c/3-2 (1 Punkt). Das Einsetzen der ersten Gleichung ergibt (1-c)^2+(5/2-2c)^2+(5c/3-2)^2=5/72. Die Lösung nach c ergibt 23/4=1,15 und c=1,25. Da wir wissen, dass der OLS-Wert von c größer als 1,2 war, ergibt sich c=1,25 (2 Punkte). Schließlich ist z=(14*5/4)/3-2=23/6 (1 Punkt)</t>
  </si>
  <si>
    <t>Der Stichprobenmittelwert beträgt (1+4+10)/3=5 (3 Punkte). Die Stichprobenvarianz beträgt 1/2 * ((1-5)^2+(4-5)^2+(10-5)^2) = 1/2 * 42 = 21 (2 Punkte). Die gleiche Standardabweichung ist sqrt(21) (1 Punkt).</t>
  </si>
  <si>
    <t>a)	V[X+Y]=V[X]+V[Y]+2Cov(X,Y). Also 7=2+3+2*Cov(X,Y) und Cov(X,Y)=1. (3 Punkte)
b)	V[X-Y]=V[X]+V[Y]-2Cox(X,Y). Also 7=2+3-2Cov(X,Y) und Cov(X,Y)=-1. (3 Punkte)</t>
  </si>
  <si>
    <t>Die Varianz-Kovarianz-Matrix von X1,X2 lautet S=((2,1),(1,1)). Y=AX mit A=((2,3),(3,2)). Die Varianz-Kovarianz-Matrix von Y1, Y2 lautet A*S*A^T =((29,31),(31,34)).
a)	V[Y1]=29 (2 Punkte)
b)	V[Y2]=34 (2 Punkte)
c)	Kov(Y1,Y2)=31 (2 Punkte)</t>
  </si>
  <si>
    <t>Die Varianz-Kovarianz-Matrix von X=(X1,X2,X3) lautet S=((1,0,0),(0,1,0),(0,0,1)). Y=(Y1,Y2,Y3)=AX mit A= ((2,1,1),(1,1,1),(1,1,2)). Die Varianz-Kovarianz-Matrix von Y lautet A*S*A^T=((6,4,5),(4,3,4),(5,4,6)).
a)	V[Y1]=6 (2 Punkte)
b)	Cov(Y1,Y2)=4 (2 Punkte)
c)	Cov(Y2,Y3)=4 (2 Punkte)
d)	Cov(Y1,Y3)=5 (2 Punkte)</t>
  </si>
  <si>
    <t>a)	V[Y]=t^2*V[X1]+(1-t)^2*V[X2]+2t*(1-t)Cov(X1,X2)=t^2*1+(1-t)^2*2-2*(1-t)=5t^2-6t+2 (3 Punkte)
b)	Der Minimierer von V[Y] ergibt sich aus der Nullstelle seiner Ableitung: 10t-6, deren Nullstelle t=6/10=0,6 ist (3 Punkte)
c)	Der minimale Wert von V[Y] beträgt 5*0,6^2-6*0,6+2=0,2 (2 Punkte)</t>
  </si>
  <si>
    <t>a)	S=((1,0),(0,2)) (2 Punkte)
b)	Die Matrix A enthält die partiellen Ableitungen von Y, bewertet mit den Mittelwerten X1→E[X1] und X2→E[X2]. Die Matrix der partiellen Ableitungen lautet ((X2, X1),(1,0)), also A=((20,10),(1,0)). (3 Punkte)
c)	A*S*A^T = ((600,20),(20,1). (3 Punkte)
d)	20 (2 Punkte)</t>
  </si>
  <si>
    <t>a)	S=((1,-1),(-1,2)) (2 Punkte)
b)	Die Matrix A enthält die partiellen Ableitungen von Y, bewertet mit den Mittelwerten X1→E[X1] und X2→E[X2]. Die Matrix der partiellen Ableitungen lautet ((X2, X1),(1,0)), also A=((20,10),(1,0)). (3 Punkte)
c)	A*S*A^T = ((200,10),(10,1). (3 Punkte)
d)	10 (2 Punkte)</t>
  </si>
  <si>
    <t>a)	S=((1,0,0),(0,2,0),(0,0,3)) (2 Punkte)
b)	Die Matrix A enthält die partiellen Ableitungen von Y, bewertet mit den Mittelwerten X1→E[X1], X2→E[X2] und X3→E[X3].
Die Matrix der partiellen Ableitungen lautet ((X2*X3, X1*X3, X1*X2),(X2,X1,0),(0,0,1)), also A=((600,300, 200),(20,10,0),(0,0,1)). (3 Punkte)
c)	A*S*A^T = ((660000,18000,600),(18000,600,0),(600,0,3)). (3 Punkte)
d)	600 (2 Punkte)</t>
  </si>
  <si>
    <t>Gegeben ist P(BIA) = P(A∩B)/ P(A). Setzt man die Werte ein, so erhält man P(A∩B) = 0,6 * 0,4 = 0,24 (3 Punkte). Wir wissen, dass P(A∩B) = P(B) * P(AIB). Das heißt, P(AIB = P(A∩B)/ P(B) = 0,24/0,80 = 0,30 (3 Punkte)</t>
  </si>
  <si>
    <t>1. I stehe für das Ereignis, dass das Jahreseinkommen der Familie größer als 60000 $ ist, und H stehe für das Ereignis, dass sie zwei Häuser besitzt. Dann beträgt P(I) = 0,60 und P(H/I) = 0,70 (3 Punkte). 2. Wir müssen die Wahrscheinlichkeit ermitteln, dass P(I∩H), was gegeben ist als P(I) * P(H/I) = 0,6 * 0,7 = 0,42 (3 Punkte)</t>
  </si>
  <si>
    <t>Es gibt 10 gerade Zahlen von 1 bis 20. A stehe für das Ereignis, dass die erste Ziehung eine gerade Zahl hat, und B für das Ereignis, dass die zweite Ziehung eine gerade Zahl hat. Dann beträgt P(A) = 10/20 (2,5 Punkte) und P(B) = 9/19 (2,5 Punkte). Die gesuchte Wahrscheinlichkeit ist gegeben durch P(A∩B) = P(A) * P(BIA) = 10/20 * 9/19 = 1/2 * 9/19 = 1/38 (3 Punkte)</t>
  </si>
  <si>
    <t>Die gesuchte Wahrscheinlichkeit ist gegeben durch P(Ac ∩ Bc) = 1-P(AUB) (2 Punkte) = 1 -(P(A) + P(B) - P(A ∩ B) (3 Punkte). Setzt man die Werte in die obige Formel ein, so erhält man P(Ac ∩ Bc) = 1 -(0,60 + 0,38 - 0,60*0,10) = 0,08 (3 Punkte)</t>
  </si>
  <si>
    <t>1.	Die Würfe der beiden Würfel sind unabhängig voneinander. (2 Punkte) . 2 Die Wahrscheinlichkeit, beim ersten Wurf eine 2 zu erhalten, beträgt 1/6. (2 Punkte) . 3. Die Wahrscheinlichkeit, beim zweiten Wurf eine 5 zu erhalten, beträgt 1/6. (2 Punkte) . 4. 3. Wahrscheinlichkeit, beim zweiten Wurf keine 5 zu erhalten = 1- 1/6 = 5/6. (2 Punkte). 5. Da beide Ereignisse unabhängig voneinander sind, beträgt die Wahrscheinlichkeit, beim ersten Wurf eine 2 zu erhalten und beim zweiten Wurf keine 5 zu bekommen = 1/6 * 5/6 = 5/36 (2 Punkte)</t>
  </si>
  <si>
    <t>Der Freiheitsgrad für einen Chi-Quadrat-Test ergibt sich aus der Formel (Anzahl der Spalten -1)* (Anzahl der Zeilen -1). (2 Punkte). In diesen Daten gibt es zwei Spalten und sechs Zeilen. (1 Punkt). S, der Freiheitsgrad, beträgt (2-1)*(6-1), also gleich 5. (3 Punkte)</t>
  </si>
  <si>
    <t>1.	Der erste Teil besteht darin, die Hypothese aufzustellen. (2 Punkte)
2.	Signifikanzniveau und Teststatistik festlegen. (2 Punkte)
3.	Den beobachteten Wert der Teststatistik anhand der Stichprobendaten berechnen. (2 Punkte)
4.	Die Hypothese bewerten, indem der beobachtete Wert der Teststatistik mit dem Verwerfungsbereich verglichen wird. (2 Punkte)</t>
  </si>
  <si>
    <t>1.	Erwartungswert = (1200+1230+1180+1220+1290+1320)/6 = 1240 (2 Punkte)
2.	Anzahl der Freiheitsgrade = 6-1=5 (1 Punkt).
3.	Chi-Quadrat berechnet = ((1200-1240)^2/1240) + ((1230-1240)^2/1240) + ((1180-1240)^2/1240) + ((1220-1240)^2/1240) + ((1290-1240)^2/1240) + ((1320-1240)^2/1240). Dies ergibt 11,78. (3
Punkte).
4.	Der tabellarische Wert des Chi-Quadrats bei einem Signifikanzniveau von 5 % und 5 Freiheitsgraden beträgt 11,07 (1 Punkt).
5.	Schlussfolgerung: Da der berechnete Wert 11,78 größer ist als der tabellarische Wert 11,07, ist er signifikant und die Nullhypothese kann verworfen werden. Daraus schließen wir, dass die Anzahl der Kundenbesuche vom Wochentag abhängt, bei einem Signifikanzniveau von 5% (3 Punkte)</t>
  </si>
  <si>
    <t>Aus den bereitgestellten Informationen ergibt sich: 1) Stichprobenmittelwert von Produkt A = 4,5, 2) Stichprobenmittelwert von Produkt B = 4,3, 3) Stichprobenumfang von Produkt A = 20, 4) Stichprobenumfang von Produkt B = 24, 5) Varianz von Produkt A = 4,
6) Varianz von Produkt B = 9. (2 Punkte). Anhand der obigen Informationen berechnen wir i) die gepoolte Varianz = ((18-1)*4+(14-1)*9)/(18+14-2) = 185/ 30 = 6,16. (3 Punkte)
Die Teststatistik ist gegeben als = (4,5-4,3)/(sqrt(30)*sqrt(1/18 + 1/14)). Dies ergibt 0,2/1,95, was gleich 0,10 ist.
Freiheitsgrade = 18 + 14 -2 = 30. (3 Punkte)
Der Cutoff-Wert für 30 Freiheitsgrade bei einem Signifikanzniveau von 1 % beträgt 2,46.
Schlussfolgerung: Da der beobachtete Wert kleiner ist als der tabellierte Wert, gilt die Nullhypothese. (2 Punkte)</t>
  </si>
  <si>
    <t>Aus den bereitgestellten Informationen ergibt sich: 1) Stichprobenmittelwert von Schule A = 78, 2) Stichprobenmittelwert von Schule B = 71, 3) Stichprobenumfang von Schule A = 16, 4) Stichprobenumfang von Schule B = 16, 5) Varianz von Schule A = 16, 6) Varianz von Schule B = 9. (2 Punkte).
Anhand der obigen Informationen berechnen wir die gepoolte Varianz = ((16-1)*16+(16-1)*9)/(16+16-2) = 12,5 (3 Punkte)
Die Teststatistik ist gegeben als = (78-71)/(sqrt(12.5)*sqrt(1/16 + 1/16)). Dies ergibt 5,6. 
Freiheitsgrade = 16 + 16 -2 = 30. (3 Punkte)
Der Cutoff-Wert für 30 Freiheitsgrade bei einem Signifikanzniveau von 1 % beträgt 2,5.
Schlussfolgerung: Da der beobachtete Wert signifikant höher ist als der tabellarische Wert, wird die Nullhypothese bei einem Signifikanzniveau von 1 % verworfen. (2 Punkte)</t>
  </si>
  <si>
    <t>Für die Entscheidung d1 beträgt das maximale Bedauern aus den Werten von s1 und s2 10. Für die Entscheidung d2 beträgt das maximale Bedauern aus den Werten von s1 und s2 12. (3 Punkte). Im Rahmen des Minimax-Regret-Ansatzes wählen wir das Minimum aus den maximalen Regretwerten aus. In diesem Fall beträgt das Minimum aus den maximalen Regretwerten für d1 und d2 10. Die Entscheidung d1 ist also nach dem Minimax-Kriterium vorzuziehen. (3 Punkte)</t>
  </si>
  <si>
    <t>In der frequentistischen Statistik  wird davon ausgegangen, dass der Parameter von Interesse unbekannt, aber deterministisch ist.</t>
  </si>
  <si>
    <t>In der frequentistischen Statistik wird davon ausgegangen, dass der Parameter von Interesse durch eine Vorwahrscheinlichkeit gegeben ist.</t>
  </si>
  <si>
    <t>In der frequentistischen Statistik wird davon ausgegangen, dass der Parameter von Interesse auf deterministische Weise bekannt ist.</t>
  </si>
  <si>
    <t>In der frequentistischen Statistik wird davon ausgegangen, dass der Parameter von Interesse eine Zufallsvariable ist.</t>
  </si>
  <si>
    <t>In der Bayes-Statistik wird davon ausgegangen, dass der  Parameter von Interesse eine Zufallsvariable ist.</t>
  </si>
  <si>
    <t>In der Bayes-Statistik wird der Maximum-Likelihood-Ansatz gewählt, um den Parameter von Interesse zu schätzen.</t>
  </si>
  <si>
    <t>In der Bayes-Statistik wird die Verteilung des Parameters von Interesse gewählt, die von der
aktuellen Beobachtungsdaten abhängt.</t>
  </si>
  <si>
    <t>In der Bayes-Statistik wird davon ausgegangen, dass der  Parameter von Interesse unbekannt, aber deterministisch ist.</t>
  </si>
  <si>
    <t>„Es ist einfacher, Vermögen aufzubauen, wenn man vor dem Alter von 20 Jahren mit Investitionen beginnt“.
Diese Aussage ist ein Beispiel für eine …</t>
  </si>
  <si>
    <t>Wenn „n“ und „c“ die Anzahl der Zeilen bzw. Spalten in der Kontingenztabelle sind, welche der folgenden Formeln kann dann zur Berechnung des Freiheitsgrads bei einem Cis-Quadrat-Test auf Unabhängigkeit verwendet werden?</t>
  </si>
  <si>
    <t>Sie möchten die Kundenabwanderung für ein E-Commerce-Unternehmen klassifizieren. Dazu treffen Sie eine Entscheidung D auf der Grundlage einer Beobachtung x. „x“ enthält Informationen, auf deren Grundlage die Klassifizierung von y als wahr vorgenommen wird. Sie wählen y = 1, um Abwanderung anzuzeigen, und y=0, um Nichtabwanderung anzuzeigen. Welche der folgenden Antworten ist eine korrekte Entscheidungsübereinstimmung?</t>
  </si>
  <si>
    <t>a)	Die Likelihood-Funktion lautet L(c )=(2pi)^(-3/2)*exp(-1/2 * ((2-c)^2+(4-2c)^2+(5-3c)^2)). (3 Punkte)
b)	Die negative Log-Likelihood lautet NLL(c )=3/2*log(2pi)+1/2((2-c)^2+(4-2c)^2+(5-3c)^2). (3 Punkte)
c)	Die Ableitung der negativen Log-Likelihood-Funktion ergibt NLL'(c)=-(2-c)-2(4-2c)-3(5-3c)=14c-25. Die Wurzel aus dieser Funktion ist c=25/14. Dies ist die MLE-Schätzung von c. (3 Punkte)
d)	Die Summe der quadrierten Residuen beträgt (2-c)^2+(4-2c)^2+(5-3c)^2. Der Minimierer dieses Ausdrucks ist derselbe wie der der NLL. Daher ist die OLS-Schätzung von c die gleiche wie die MLE-Schätzung: c=25/14. (1 Punkt)</t>
  </si>
  <si>
    <t>(a)	Die Likelihood-Funktionlautet L(m)=(1/sqrt(2pi))^n* exp(-1/2 (sum((xi-m)^2)) = (2pi)^(-n/2) * exp(-1/2 ( b- 2a*m+n*m^2) (2 Punkte). Die negative Log-Likelihood-Funktion lautet NLL(m)=n/2*log(2pi)+1/2 (b-2a*m+n*m^2). (2 Punkte)
(b)	Die erste Ableitung von NLL(m) lautet NLL'(m)=1/2 * (-2a+2n*m). Der Nullpunkt dieser Funktion ist m=a/n. Die zweite Ableitung lautet NLL''(m)=n&gt;0, daher ist m=a/n in der Tat der Minimierer und somit die MLE-Schätzung für den Mittelwert m. (3 Punkte)
(c)	Die Varianz der MLE-Schätzung beträgt V=1/NLL''(a/n)=1/n. Daher beträgt die Standardabweichung 1/sqrt(n). (3 Punkte)</t>
  </si>
  <si>
    <t>Ein beobachteter Datensatz mit drei Paaren weist einen fehlenden Wert auf: {(1,1),(2,5/2), (3,z)}. Ihre Kommilitionin hat das Modell f(x)=c*x verwendet, und die minimale Summe der Quadrate wurde mit 5/72 berechnet. Ihre Kommilitonin teilt Ihnen auch mit, dass ihr OLS-Wert für c größer als 1,2 ist.
Ermitteln Sie anhand dieser Informationen den Wert von z und den OLS-Wert von c.</t>
  </si>
  <si>
    <t>X1 und X2 sind zwei Zufallsvariablen mit der Varianz V[X1]=1, V[X2]=2 und der Kovarianz Cov(X1,X2)=-1. t ist eine Zahl zwischen 0 und 1, exklusiv.
a)	Geben Sie die Varianz von Y in Bezug auf t an.
b)	Ermitteln Sie den Wert von t, der die Varianz von Y=t*X1*(1-t)*X2 minimiert.
c)	Wie groß ist die minimale Varianz? Runden Sie die Antworten auf eine Dezimalstelle.</t>
  </si>
  <si>
    <t>X1 und X2 sind unabhängige Zufallsvariablen mit den Mittelwerten E[X1]=10, E[X2]=20 und den Varianzen V[X1]=1 und V[X2]=2. Es seien Y1=X1*X2 und Y2=X1.
Die Linearisierung liefert eine Formel zur Approximation der Varianz-Kovarianz-Matrix von Y=(Y1,Y2) als A*S*A^T.
a)	Geben Sie S an.
b)	Geben Sie A an.
c)	Ermitteln Sie die ungefähre Varianz-Kovarianz-Matrix von Y.
d)	Geben Sie anhand des Ergebnisses von c  die ungefähre Kovarianz von Y1, Y2 an.</t>
  </si>
  <si>
    <t>X1 und X2 sind Zufallsvariablen mit den Mittelwerten E[X1]=10, E[X2]=20 und den Varianzen V[X1]=1 und V[X2]=2 sowie der Kovarianz Cov(X1,X2)=-1. Es seien Y1=X1*X2 und Y2=X1. Die Linearisierung liefert eine Formel zur Approximation der Varianz-Kovarianz-Matrix von Y=(Y1,Y2) als A*S*A^T.
a)	Geben Sie S an.
b)	Geben Sie A an.
c)	Ermitteln Sie die ungefähre Varianz-Kovarianz-Matrix von Y.
d)	Geben Sie anhand des Ergebnisses von c die ungefähre Kovarianz von Y1, Y2 an.</t>
  </si>
  <si>
    <t>X1, X2 und X3 sind unabhängige Zufallsvariablen mit den Mittelwerten E[X1]=10, E[X2]=20, E[X3]=30 und den Varianzen V[X1]=1, V[X2]=2, Var[X3]=3. Es seien Y1=X1*X2*X3 und Y2=X1*X2 und Y3=X3.
Die Linearisierung liefert eine Formel zur Approximation der Varianz-Kovarianz-Matrix von Y= (Y1,Y2,Y3) als A*S*A^T.
a)	Geben Sie S an.
b)	Geben Sie A an.
c)	Ermitteln Sie die ungefähre Varianz-Kovarianz-Matrix von Y.
d)	Geben Sie anhand des Ergebnisses von c die ungefähre Kovarianz von Y1, Y3 an.</t>
  </si>
  <si>
    <t>a)	Cov(X,X^2)=E[X*X^2]-E[X]*E[X^2]=E[X^3]-E[X]-E[X^2]=1120-10*104=1120-1040=80 (2 Punkte)
b)	Dem Hinweis folgend werden wir die Varianz-Kovarianz-Matrix mit Hilfe der Formel A*S*A^T approximieren. S enthält nur eine Zahl, nämlich die Varianz von X: Var[X]=E[X^2]-E[X]^2=104-100=4 (1 Punkt) und A enthält die partiellen Ableitungen, bewertet nach den Mittelwerten: X→E[X]: Die partiellen Ableitungen lauten dY1/dX=1, dY2/dX=2X, also ist A eine Spaltenmatrix: A=((1),(20)). Die Varianz-Kovarianz-Matrix wird approximiert durch A*S*A^T=((4,80),(80,1600). Die ungefähre Kovarianz beträgt also 80 (1 Punkt), was mit der exakten Kovarianz identisch ist. Der relative Fehler beträgt 0 %. (1 Punkt)
c)	Cov(X,X^3)=E[X*X^3]-E[X]E[X^3]=E[X^4]-E[X]E[X^3]=12448-10*1120=12448-11200=1248 (2 Punkte)
d)	Ähnlich wie bei Teil b), setzen Sie Y1=X und Y2=X^3, die partiellen Ableitungen sind dY1/dX=1 und dY2/dX=3X^2. A ist die Spaltenmatrix A=((1),(300)). Daher ist die ungefähre Varianz-Kovarianz-Matrix A*S*A^T= ((4,1200),(1200,360000)). Die ungefähre Kovarianz ist also 1200 (2 Punkte). Der relative Fehler der Annäherung ist beträgt48-1200)/1248=48/1248, was etwa 4 % (1  Punkt) entspricht.</t>
  </si>
  <si>
    <t>Aus den Angaben lässt sich ableiten, dass P(A) = 0,60. P(B/A) = 0,10 und P(B/Ac) = 0,80. (2 Punkte). Die Wahrscheinlichkeit, dass ein zufällig ausgewählter Mitarbeiter im Vertrieb tätig ist, ist gegeben durch P(B) = P(A ∩ B) + P(Ac ∩ B) = P(A) * P(B/A) + P(Ac) * P(B/Ac) = 0,6 * 0,1 + (1-0,6)*0,80 = 0,38 (4 Punkte)</t>
  </si>
  <si>
    <t>1. Die Würfe der beiden Würfel sind unabhängig voneinander. (2 Punkte). 2. Die Wahrscheinlichkeit, beim ersten Wurf eine 2 zu erhalten, ist 1/6 (2 Punkte). 3. Die Wahrscheinlichkeit, beim zweiten Wurf eine 5 zu erhalten, beträgt 1/6 (2 Punkte). 4. Da beide Ereignisse unabhängig voneinander sind, ist die Wahrscheinlichkeit, beim ersten Wurf eine 2 und beim zweiten Wurf eine 5 zu erhalten, = 1/6 * 1/6 = 1/36. (2 Punkte)</t>
  </si>
  <si>
    <t>1. A∩B stehe für das Ereignis, dass beide Würfel eine 4 zeigen. Dann gibt es nur ein Element im Stichprobenraum A∩B = {4,4). (2 Punkte). 2. Wenn B für das Ereignis steht, dass die Summe der Punkte durch 4 teilbar ist, dann ist der Ereignisraum a, der B entspricht, {(1,3),(3,1),(2,2),(4,4),(6,6)}. (2 Punkte). 3. Bedingte Wahrscheinlichkeit P(A/B) = 1/5 (2 Punkte)</t>
  </si>
  <si>
    <t>Aus den gegebenen Informationen: P(E1) = 3/5 (1 Punkt). P(E2) = 2/5 (1 Punkt). P(E/E1) = 1/6 (1 Punkt). P(E/E2) = 5/6 (1 Punkt). Die gesuchte Wahrscheinlichkeit, dass es sich tatsächlich um eine Sechs handelt, ist mit Hilfe des Bayes-Theorems gegeben durch = P(E1/E) = (P(E1) * P(E/E1)) / ((P(E1) * P(E/E1) + P(E2) * P(E/E2)) (3 Punkte). Setzt man die Werte ein, erhält man P(E1/E) = (3/5 * 1/6) / ((3/5 * 1/6) + (2/5 * 5/6)) = 0,23 (3 Punkte).</t>
  </si>
  <si>
    <t>a)	Der Standardfehler (SE) ergibt sich aus der Formel SE = Standardabweichung / sqrt(Stichprobenumfang). (3 Punkte)
b)	Setzt man die in der obigen Formel angegebenen Werte ein, erhält man SE = 30 / sqrt(25), was 6 ergibt. (3 Punkte)</t>
  </si>
  <si>
    <t>Die Teststatistik ist definiert als ∑ ((Oi - Ei)^2 / Ei) für alle i=1, 2, 3...bis zu n. (2 Punkte). Hier stehen Oi und Ei für die beobachtete bzw. erwartete Anzahl für den i-ten Datensatz. (3 Punkte) Die Anzahl der Datensätze wird durch „n“ dargestellt. (1 Punkt)</t>
  </si>
  <si>
    <t>Die Verteilung der Anzahl der Kund:innen, die von Montag bis Samstag in ein Einzelhandelsgeschäft kamen, ist unten angegeben. Es gibt zwei Spalten, eine für den Wochentag und die andere für die Anzahl der Kund:innen. Die Daten lauten wie folgt: Montag: 1200; Dienstag: 1230; Mittwoch: 1180; Donnerstag: 1220; Freitag: 1290; Samstag: 1300.
Sie wurden gebeten, einen Chi-Quadrat-Anpassungstest durchzuführen, um zu prüfen, ob die Verteilung gleichmäßig ist.
Berechnen Sie den Freiheitsgrad für diesen Fall.</t>
  </si>
  <si>
    <t>Sie möchten die Hypothese testen, dass das Durchschnittsgehalt von Angestellten in einer Funktion 50000 $ beträgt. Sie wählen eine Zufallsstichprobe von 10 Mitarbeitenden aus. Wie groß ist bei einem Signifikanzniveau von 99 % der Verwerfungsbereich für die Alternativhypothese Hi: μ &gt; 50000? (Hinweis: Die Nullhypothese lautet Ho: μ = 50000.)
Runden Sie die Antwort auf zwei Dezimalstellen.</t>
  </si>
  <si>
    <t>Der Cutoff-Wert „Uc“ muss P(U&gt;Uc) = alpha = 1-99 % = 0,01 erfüllen. (2 Punkte). Der Freiheitsgrad = n
-1 = 10 - 1 =9. (2 Punkte). Der Wert der t-Statistik für 9 Freiheitsgrade bei einem Signifikanzniveau von 99 % beträgt 2,82. (2 Punkte). Der Verwerfungsbereich beträgt also (2,82, unendlich) ( 2 Punkte)</t>
  </si>
  <si>
    <t>In einer Schule beträgt der Prozentsatz der Schüler:innen mit den Lieblingsfächern Geschichte, Mathematik, Englisch und Hindi 10, 20, 30 bzw. 40 %. 300 zufällig ausgewählte Schüler gaben ihr Lieblingsfach an. Die Daten sind unten aufgeführt: Geschichte: 40; Mathematik: 50; Englisch: 100 und Hindi: 110. Sie wurden gebeten, einen Chi-Quadrat-Anpassungstest durchzuführen, um zu prüfen, ob die Verteilung gleichmäßig ist.
Formulieren Sie a) die Nullhypothese, b) die Alternativhypothese, c) den Freiheitsgrad und d) die erwartete Anzahl der einzelnen Fächer für diese Schüler:innen.</t>
  </si>
  <si>
    <t>a)	Nullhypothese: Die Fachpräferenz ist gleichmäßig auf alle Schüler:innen verteilt. (2 Punkte)
b)	Alternativhypothese: Die Fachpräferenz ist unterschiedlich auf die Schüler:innen verteilt. (2 Punkte)
c)	Freiheitsgrade = (2-1)*(41-1) = 3 (1 Punkt) und
c) Erwartete Häufigkeit für Geschichte: 10 % * 300 = 30; erwartete Häufigkeit für Mathematik: 20 % * 300 = 60; erwartete Häufigkeit für Englisch: 30 % * 300 = 90 und erwartete Häufigkeit für Hindi: 40 % * 300 = 120 (3 Punkte)</t>
  </si>
  <si>
    <t>In einer Schule beträgt der Prozentsatz der Schüler:innen mit den Lieblingsfächern Geschichte, Mathematik, Englisch und Hindi jeweils 10, 20, 30 und 40 %. 300 zufällig ausgewählte Schüler gaben ihr Lieblingsfach an. Die Daten sind unten aufgeführt: Geschichte: 40; Mathematik: 50; Englisch: 100, und Hindi: 110.
Sie wurden gebeten, einen Chi-Quadrat-Anpassungstest durchzuführen, um zu prüfen, ob die Verteilung bei einem Signifikanzniveau von 5 % gleichmäßig ist. (Hinweis: Der Chi-Quadrat-Signifikanzwert beträgt 7,815)</t>
  </si>
  <si>
    <t>1.	Erwartete Häufigkeit für Geschichte: 10% * 300 = 30; erwartete Häufigkeit für Mathematik: 20 % * 300 = 60;
erwartete Häufigkeit für Englisch: 30 % * 300 = 90 und erwartete Häufigkeit für Hindi: 40 % * 300 = 120 (3 Punkte)
2.	Anzahl der Freiheitsgrade = 4-1=3 (1 Punkt).
3.	Chi-Quadrat berechnet = ((40-30)^2/30) + ((50-60)^2/60) + ((100-90)^2/90) + ((110-120)^2/120). Daraus ergibt sich 6,99. (3 Punkte).
4.	Der tabellarische Wert des Chi-Quadrats bei 5 % Signifikanzniveau und 3 Freiheitsgraden beträgt 7,82. (1 Punkt).
5.	Schlussfolgerung: Da der berechnete Wert 6,99 kleiner ist als der tabellarische Wert 7,82, ist er nicht signifikant und die Nullhypothese wird akzeptiert. Daraus schließen wir, dass die Verteilung der Fächerwahl unter den Schüler:innen gleichmäßig ist. (2 Punkte)</t>
  </si>
  <si>
    <t>Sie möchten testen, ob die erzielten Punktwerte der Schüler:innen pro hundert Punkte in den beiden Schulen A und B bei einem Signifikanzniveau von 1 % unterschiedlich sind. Die folgenden Daten sind gegeben: Je 16 Stichproben von Schule A und B wurden zufällig ausgewählt. Der mittlere erzielte Punktwert der Stichproben beträgt 78 für A und 71 für B. Die Varianz der Stichproben für A und B beträgt 16 und 9. (Hinweis: Der Cutoff-Wert beträgt 2,5)
Runden Sie die Antwort auf eine Dezimalstelle.</t>
  </si>
  <si>
    <t>Die Verlustfunktion übernimmt das Paar aus wahrem Zustand „y“ und Entscheidung „δ“. Angesichts der Verlustmatrix können wir die Verlustfunktion wie folgt konstruieren: L(y,δ) = 0, wenn y = δ (2 Punkte), und L(y,δ) = 1, wenn y ≠ δ (2 Punkte). Unter Verwendung dieser Verlustfunktion und der gegebenen Verlustmatrix lauten die Verlustwerte L(0,0) = L(1,1) = 0; und L(0,1) = L(1,0) = 1. (2 Punkte).</t>
  </si>
  <si>
    <t>Die Verlustfunktion übernimmt das Paar aus dem wahren Zustand „y“ und der Entscheidung „δ“. Angesichts der Verlustmatrix kann die Verlustfunktion wie folgt konstruiert werden: a) L(y,δ) = 0, wenn y = δ (1 Punkt), b) L(y,δ) = 1, wenn 0 = y ≠ δ = 1 (1 Punkt), und c) L(y,δ)
= 5, wenn 1 = y ≠ δ = 0 (2 Punkte). Unter Verwendung dieser Verlustfunktion und der gegebenen Verlustmatrix lauten die Verlustwerte L(0,0) = L(1,1) = 0; und L(0,1) = 1, und L(1,0) = 5. (2 Punkte).</t>
  </si>
  <si>
    <t>Ein Telekommunikationsunternehmen erstellt eine Anwendung für maschinelles Lernen zur Vorhersage der Kund:innenabwanderung. Die Verlustmatrix ist in der folgenden Abbildung dargestellt. Wenn y der wahre Zustand ist, der den Wert 1 für Kund:innenabwanderung und 0 für Nichtabwanderung annimmt, und δ die Entscheidungsfunktion ist, die den Wert 0 annimmt, wenn sie keine Abwanderung vorhersagt, und 1, wenn sie Abwanderung vorhersagt. Konstruieren Sie die Verlustfunktion L(y,δ) und geben Sie die möglichen L(y,δ) Verlustwerte an.</t>
  </si>
  <si>
    <t>Ein Telekommunikationsunternehmen erstellt eine Anwendung für maschinelles Lernen zur Vorhersage der Kund:innenabwanderung. Die Verlustmatrix ist in der Abbildung unten dargestellt. Wenn y der wahre Zustand ist, der den Wert 1 für Kundenabwanderung und 0 für Nichtabwanderung annimmt, und δ die Entscheidung der Anwendung für maschinelles Lernen ist, die den Wert 0 annimmt, wenn sie keine Abwanderung vorhersagt, und 1, wenn sie Abwanderung vorhersagt. Nach dem Zufallsprinzip wurden 100 Kund:innen ausgewählt, von denen 10 fälschlicherweise als nicht abwandernd und 20 fälschlicherweise als abwandernd eingestuft wurden. Die verbleibenden 70 Kund:innen wurden korrekt klassifiziert. Konstruieren Sie die Verlustfunktion L(y,δ) und geben Sie den Gesamtverlust der falschen Klassifizierung für die 100 Stichproben an.</t>
  </si>
  <si>
    <t>Ein Telekommunikationsunternehmen erstellt eine Anwendung für maschinelles Lernen zur Vorhersage der Kund:innenabwanderung. Die Verlustmatrix ist in der Abbildung unten dargestellt. Wenn y der wahre Zustand ist, der den Wert 1 für Kund:innenabwanderung und 0 für Nichtabwanderung annimmt, und δ die Entscheidungsfunktion ist, die den Wert 0 annimmt, wenn sie keine Abwanderung vorhersagt, und 1, wenn sie Abwanderung vorhersagt. Nach dem Zufallsprinzip wurden 100 Kund:innen ausgewählt, von denen 10 fälschlicherweise als nicht abwandernd identifiziert wurden, während 20 Kund:innen fälschlicherweise als abwandernd identifiziert wurden. Die verbleibenden 70 Kund:innen wurden korrekt klassifiziert. Konstruieren Sie die Verlustfunktion L(y,δ) und geben Sie den Gesamtverlust der falschen Klassifizierung für die 100 Stichproben an.</t>
  </si>
  <si>
    <t>Die Verlustfunktion übernimmt das Paar aus wahrem Zustand „y“ und Entscheidung „δ“. Angesichts der Verlustmatrix können wir die Verlustfunktion wie folgt konstruieren: L(y,δ) = 0, wenn y = δ, und L(y,δ) = 1, wenn y ≠ δ (3 Punkte). Unter Verwendung dieser Verlustfunktion und der gegebenen Verlustmatrix betragen die Verlustwerte L(0,0) = L(1,1) = 0 und L(0,1) = L(1,0) = 1. (2 Punkte). Da es 30 Kund:innen gab, die falsch identifiziert wurden, beträgt der Gesamtverlust für diese 30 Kunden L(1,0) * 10 + L(0,1) * 20 = 1 * 10 + 1 * 20 = 30. (3 Punkte).</t>
  </si>
  <si>
    <t>Die Verlustfunktion übernimmt das Paar aus wahrem Zustand „y“ und Entscheidung „δ“. Angesichts der Verlustmatrix kann die Verlustfunktion wie folgt konstruiert werden: a) L(y,δ) = 0, wenn y = δ, b) L(y,δ) = 1, wenn 0 = y ≠ δ = 1 und c) L(y,δ) = 5, wenn 1 = y ≠ δ = 0 (3 Punkte). Unter Verwendung dieser Verlustfunktion und der gegebenen Verlustmatrix betragen die Verlustwerte L(0,0) = L(1,1) = 0 und L(0,1) = 1 und L(1,0) = 5. (2 Punkte). Da es 30 Kund:innen gab, die falsch identifiziert wurden, beträgt der Gesamtverlust für diese 30 Kund:innen L(1,0) * 10 + L(0,1) * 20 = 5 * 10 + 1 * 20 = 70. (3 Punkte).</t>
  </si>
  <si>
    <t>Ein Telekommunikationsunternehmen erstellt eine Anwendung für maschinelles Lernen zur Vorhersage der Kund:innenabwanderung. Die Verlustmatrix ist in der folgenden Abbildung dargestellt. Wenn y der wahre Zustand ist, der den Wert 1 für Kund:innenabwanderung und 0 für Nichtabwanderung annimmt, und δ die Entscheidung der Anwendung für maschinelles Lernen ist, die den Wert 0 annimmt, wenn sie keine Abwanderung vorhersagt, und 1, wenn sie Abwanderung vorhersagt.
Konstruieren Sie die Verlustfunktion L(y,δ) und geben Sie anhand der Verlustmatrix die möglichen L(y,δ)-Verlustwerte an.</t>
  </si>
  <si>
    <t>Ein Unternehmen X möchte die Hypothese testen, dass es keinen signifikanten Unterschied in den mittleren Kund:innenbewertungen der beiden Produkte A und B gibt. Es sammelt 18 Zufallsstichproben von Bewertungen für Produkt A und 14 für Produkt B, und der Stichprobenmittelwert beträgt 4,5 bzw. 4,3 für A und B. Die Stichprobenvarianz beträgt 4 bzw. 9 für A bzw. B.
Testen Sie unter der Annahme, dass die Varianz der Grundgesamtheit unbekannt ist, aber als gleich angenommen wird, die Hypothese, dass die mittlere Bewertung für Produkt A höher ist als die für Produkt B.</t>
  </si>
  <si>
    <t>Die Verteilung der Anzahl der Kund:innen, die von Montag bis Samstag in ein Einzelhandelsgeschäft kamen, variiert von Tag zu Tag. Es gibt zwei Spalten, wobei die eine den Wochentag und die andere die Anzahl der Kund:innen darstellt. Die Daten lauten wie folgt: Montag: 1200; Dienstag: 1230; Mittwoch: 1180; Donnerstag: 1220; Freitag: 1290; Samstag: 1320.
Testen Sie die Hypothese, dass die Anzahl der Kund:innenbesuche nicht vom Wochentag abhängt, auf einem Signifikanzniveau von 5 %. (Hinweis: Der Chi-Quadrat-Signifikanzwert beträgt 11,07)</t>
  </si>
  <si>
    <t>a)	Nullhypothese: Die Kund:innenbesuche sind gleichmäßig über alle Wochentage verteilt. (2 Punkte)
b)	Alternativhypothese: Die Kund:innenbesuche sind von Tag zu Tag unterschiedlich verteilt. (2 Punkte)
c)	Freiheitsgrade = (2-1)*(6-1) = 5 (1 Punkte) und
d)	Die erwartete Häufigkeit an jedem Tag ist gegeben als (1200+1230+1180+1220+1290+1300)/6. Dies ergibt 7440/6, was 1240 (3 Punkte) entspricht.</t>
  </si>
  <si>
    <t>Die Verteilung der Anzahl der Kund:innen, die von Montag bis Samstag in ein Einzelhandelsgeschäft kamen, variiert von Tag zu Tag. Es gibt zwei Spalten, eine für den Wochentag, die andere für die Anzahl der Kund:innen. Die Daten lauten wie folgt: Montag: 1200; Dienstag: 1230; Mittwoch: 1180; Donnerstag: 1220; Freitag: 1290; Samstag: 1320. Sie wurden gebeten, einen Chi-Quadrat-Anpassungstest durchzuführen, um zu prüfen, ob die Verteilung gleichmäßig ist. Formulieren Sie a) die Nullhypothese, b) die Alternativhypothese, c) den Freiheitsgrad und d) die erwartete Häufigkeit der Kund:innenbesuche an jedem der sechs Tage?</t>
  </si>
  <si>
    <r>
      <t xml:space="preserve">P(A) stehe für die Wahrscheinlichkeit, dass ein Mitarbeiter der Universität einen Doktortitel hat, und beträgt 60 %. B stehe für das Ereignis, dass der Mitarbeiter im Verkauf tätig ist. Die Wahrscheinlichkeit, dass ein Mitarbeiter mit einem Doktortitel im Vertrieb tätig ist, beträgt 10 %. Von den Mitarbeitenden ohne Doktortitel sind 80 % im Vertrieb tätig. Wie hoch ist die Wahrscheinlichkeit, dass ein zufällig ausgewählter Mitarbeiter weder im Vertrieb tätig ist noch einen Doktortitel hat? (Anmerkung: Ac steht für das komplementäre Ereignis von A) Runden Sie die Antwort auf zwei </t>
    </r>
    <r>
      <rPr>
        <sz val="10"/>
        <rFont val="Calibri"/>
        <family val="2"/>
        <scheme val="minor"/>
      </rPr>
      <t>Dezimalstellen.</t>
    </r>
  </si>
  <si>
    <t>P(A) stehe für die Wahrscheinlichkeit, dass ein Mitarbeiter der Universität einen Doktortitel hat, und beträgt 60 %. B stehe für das Ereignis, dass der Mitarbeiter im Vertrieb tätig ist. Die Wahrscheinlichkeit, dass ein Mitarbeiter mit einem Doktortitel im Vertrieb tätig ist, beträgt 10 %. Von den Mitarbeitenden ohne Doktortitel sind 80 % im Vertrieb tätig.
Wie groß ist die Wahrscheinlichkeit, dass der zufällig ausgewählte Mitarbeiter im Vertrieb tätig ist?
(Anmerkung: Ac steht für das komplementäre Ereignis von A) Runden Sie die Antwort auf zwei Dezimalstellen.</t>
  </si>
  <si>
    <t>Betrachten Sie eine Stichprobe {x1,x2,x3} aus Gamma(a,b). Die Likelihood-Funktion ist gegeben durch L(a,b)=G(a)^(-3)*b^(-a) * exp(-x1/b-x2/b-x3/b) * x1^(1-a)*x2^(1-a)*x3^(1-a), wobei G(a) nur von a abhängt.
Verwenden Sie das Likelihood-Faktorisierungskriterium,
(a)	um eine suffiziente Statistik für a zu ermitteln, wenn b bekannt ist,
(b)	um eine suffiziente Statistik für b zu ermitteln, wenn bekannt ist,
(c)	um eine suffiziente Statistik für a und b zu ermitteln, wenn sowohl a als auch b unbekannt sind.</t>
  </si>
  <si>
    <t>Sie möchten die Kund:innenabwanderung für ein E-Commerce-Unternehmen klassifizieren. Dazu treffen Sie eine Entscheidung D auf der Grundlage einer Beobachtung x. „x“ enthält Informationen, auf deren Grundlage die Klassifizierung von y als wahr vorgenommen wird. Sie wählen y = 1, um Abwanderung anzuzeigen, und y = 0, um Nichtabwanderung anzuzeigen. Welche der folgenden Aussagen könnte eine korrekte Verlustfunktion für diesen Fall sein?</t>
  </si>
  <si>
    <t>Sie möchten die Kund:innenabwanderung für ein E-Commerce-Unternehmen klassifizieren. Dazu treffen Sie eine Entscheidung D auf der Grundlage einer Beobachtung x. „x“ enthält Informationen, auf deren Grundlage die Klassifizierung von y als wahr vorgenommen wird. Sie wählen y = 1, um Abwanderung anzuzeigen, und y = 0, um Nichtabwanderung anzuzeigen. Welche der folgenden Antworten ist eine korrekte Entscheidungsübereinstimmung?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</si>
</sst>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9"/>
      <color rgb="FF000000"/>
      <name val="Segoe UI"/>
      <family val="2"/>
      <charset val="1"/>
    </font>
    <font>
      <sz val="9"/>
      <color rgb="FF000000"/>
      <name val="Segoe UI"/>
      <family val="2"/>
      <charset val="1"/>
    </font>
    <font>
      <sz val="10"/>
      <color rgb="FF333333"/>
      <name val="Arial"/>
      <family val="2"/>
    </font>
    <font>
      <shadow/>
      <sz val="10"/>
      <color rgb="FF333333"/>
      <name val="Arial"/>
      <family val="2"/>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49" fontId="6" fillId="2" borderId="10" xfId="0" applyNumberFormat="1" applyFont="1" applyFill="1" applyBorder="1" applyAlignment="1">
      <alignment horizontal="center" vertical="center" wrapText="1"/>
    </xf>
    <xf numFmtId="0" fontId="6" fillId="4" borderId="10" xfId="0" applyFont="1" applyFill="1" applyBorder="1" applyAlignment="1">
      <alignment horizontal="center" vertical="center" wrapText="1"/>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6" borderId="0" xfId="0" applyFont="1" applyFill="1"/>
    <xf numFmtId="0" fontId="3" fillId="6" borderId="0" xfId="0" applyFont="1" applyFill="1" applyAlignment="1">
      <alignment wrapText="1"/>
    </xf>
    <xf numFmtId="0" fontId="2" fillId="5" borderId="0" xfId="0" applyFont="1" applyFill="1" applyAlignment="1" applyProtection="1">
      <alignment horizontal="right"/>
      <protection locked="0"/>
    </xf>
    <xf numFmtId="0" fontId="3" fillId="6" borderId="9" xfId="0" applyFont="1" applyFill="1" applyBorder="1"/>
    <xf numFmtId="0" fontId="3" fillId="6" borderId="9" xfId="0" applyFont="1" applyFill="1" applyBorder="1" applyAlignment="1">
      <alignment horizontal="right"/>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7" fillId="0" borderId="0" xfId="0" applyFont="1" applyAlignment="1">
      <alignment vertical="top" wrapText="1"/>
    </xf>
    <xf numFmtId="0" fontId="7" fillId="0" borderId="0" xfId="0" applyFont="1"/>
    <xf numFmtId="0" fontId="6" fillId="7"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8" borderId="0" xfId="0" applyFont="1" applyFill="1" applyAlignment="1" applyProtection="1">
      <alignment horizontal="right"/>
      <protection locked="0"/>
    </xf>
    <xf numFmtId="0" fontId="6" fillId="5"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49" fontId="6" fillId="5" borderId="10" xfId="0" applyNumberFormat="1" applyFont="1" applyFill="1" applyBorder="1" applyAlignment="1">
      <alignment horizontal="center" vertical="center" wrapText="1"/>
    </xf>
    <xf numFmtId="0" fontId="10" fillId="0" borderId="0" xfId="0" applyFont="1"/>
    <xf numFmtId="0" fontId="11" fillId="0" borderId="0" xfId="0" applyFont="1"/>
    <xf numFmtId="13" fontId="1" fillId="0" borderId="10" xfId="0" applyNumberFormat="1" applyFont="1" applyBorder="1" applyAlignment="1" applyProtection="1">
      <alignment vertical="top" wrapText="1"/>
      <protection locked="0"/>
    </xf>
    <xf numFmtId="49" fontId="1" fillId="0" borderId="10" xfId="0" applyNumberFormat="1" applyFont="1" applyBorder="1" applyAlignment="1" applyProtection="1">
      <alignment vertical="top" wrapText="1"/>
      <protection locked="0"/>
    </xf>
    <xf numFmtId="0" fontId="1" fillId="11" borderId="10" xfId="0" applyFont="1" applyFill="1" applyBorder="1" applyAlignment="1" applyProtection="1">
      <alignment vertical="top" wrapText="1"/>
      <protection locked="0"/>
    </xf>
    <xf numFmtId="49" fontId="1" fillId="0" borderId="10" xfId="0" applyNumberFormat="1" applyFont="1" applyBorder="1" applyAlignment="1">
      <alignment vertical="top" wrapText="1"/>
    </xf>
    <xf numFmtId="0" fontId="7" fillId="11" borderId="10"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352425</xdr:colOff>
      <xdr:row>7</xdr:row>
      <xdr:rowOff>123826</xdr:rowOff>
    </xdr:from>
    <xdr:to>
      <xdr:col>12</xdr:col>
      <xdr:colOff>57151</xdr:colOff>
      <xdr:row>19</xdr:row>
      <xdr:rowOff>38102</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1457326"/>
          <a:ext cx="7248526" cy="2200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sng" strike="noStrike" kern="0" cap="none" spc="0" normalizeH="0" baseline="0" noProof="0">
              <a:ln>
                <a:noFill/>
              </a:ln>
              <a:solidFill>
                <a:sysClr val="windowText" lastClr="000000"/>
              </a:solidFill>
              <a:effectLst/>
              <a:uLnTx/>
              <a:uFillTx/>
              <a:latin typeface="+mn-lt"/>
              <a:ea typeface="+mn-ea"/>
              <a:cs typeface="+mn-cs"/>
            </a:rPr>
            <a:t>Bitte unbedingt beachten:</a:t>
          </a:r>
          <a:br>
            <a:rPr kumimoji="0" lang="de-DE" sz="1100" b="1" i="0" u="sng" strike="noStrike" kern="0" cap="none" spc="0" normalizeH="0" baseline="0" noProof="0">
              <a:ln>
                <a:noFill/>
              </a:ln>
              <a:solidFill>
                <a:sysClr val="windowText" lastClr="000000"/>
              </a:solidFill>
              <a:effectLst/>
              <a:uLnTx/>
              <a:uFillTx/>
              <a:latin typeface="+mn-lt"/>
              <a:ea typeface="+mn-ea"/>
              <a:cs typeface="+mn-cs"/>
            </a:rPr>
          </a:br>
          <a:endParaRPr kumimoji="0" lang="de-DE" sz="11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a:t>
          </a:r>
          <a:r>
            <a:rPr kumimoji="0" lang="de-DE" sz="1100" b="1" i="0" u="none" strike="noStrike" kern="0" cap="none" spc="0" normalizeH="0" baseline="0" noProof="0">
              <a:ln>
                <a:noFill/>
              </a:ln>
              <a:solidFill>
                <a:srgbClr val="FF0000"/>
              </a:solidFill>
              <a:effectLst/>
              <a:uLnTx/>
              <a:uFillTx/>
              <a:latin typeface="+mn-lt"/>
              <a:ea typeface="+mn-ea"/>
              <a:cs typeface="+mn-cs"/>
            </a:rPr>
            <a:t>Übersicht links </a:t>
          </a:r>
          <a:r>
            <a:rPr kumimoji="0" lang="de-DE" sz="1100" b="0" i="0" u="none" strike="noStrike" kern="0" cap="none" spc="0" normalizeH="0" baseline="0" noProof="0">
              <a:ln>
                <a:noFill/>
              </a:ln>
              <a:solidFill>
                <a:prstClr val="black"/>
              </a:solidFill>
              <a:effectLst/>
              <a:uLnTx/>
              <a:uFillTx/>
              <a:latin typeface="+mn-lt"/>
              <a:ea typeface="+mn-ea"/>
              <a:cs typeface="+mn-cs"/>
            </a:rPr>
            <a:t>oben ausfüllen - also Modulkürzel, Kurskürzel, Kursname, Anzahl Lektionen, Autor:in ergänzen und ggf. in Kommentarfeld vermerken, wenn es sich  um Übersetzung oder Teillieferung handelt.</a:t>
          </a:r>
          <a:br>
            <a:rPr kumimoji="0" lang="de-DE" sz="1100" b="0" i="0" u="none" strike="noStrike" kern="0" cap="none" spc="0" normalizeH="0" baseline="0" noProof="0">
              <a:ln>
                <a:noFill/>
              </a:ln>
              <a:solidFill>
                <a:prstClr val="black"/>
              </a:solidFill>
              <a:effectLst/>
              <a:uLnTx/>
              <a:uFillTx/>
              <a:latin typeface="+mn-lt"/>
              <a:ea typeface="+mn-ea"/>
              <a:cs typeface="+mn-cs"/>
            </a:rPr>
          </a:b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prstClr val="black"/>
              </a:solidFill>
              <a:effectLst/>
              <a:uLnTx/>
              <a:uFillTx/>
              <a:latin typeface="+mn-lt"/>
              <a:ea typeface="+mn-ea"/>
              <a:cs typeface="+mn-cs"/>
            </a:rPr>
            <a:t>Bitte in der Spalte K bzw. J </a:t>
          </a:r>
          <a:r>
            <a:rPr kumimoji="0" lang="de-DE" sz="1100" b="1" i="0" u="none" strike="noStrike" kern="0" cap="none" spc="0" normalizeH="0" baseline="0" noProof="0">
              <a:ln>
                <a:noFill/>
              </a:ln>
              <a:solidFill>
                <a:srgbClr val="FF0000"/>
              </a:solidFill>
              <a:effectLst/>
              <a:uLnTx/>
              <a:uFillTx/>
              <a:latin typeface="+mn-lt"/>
              <a:ea typeface="+mn-ea"/>
              <a:cs typeface="+mn-cs"/>
            </a:rPr>
            <a:t>"Ja" </a:t>
          </a:r>
          <a:r>
            <a:rPr kumimoji="0" lang="de-DE" sz="1100" b="0" i="0" u="none" strike="noStrike" kern="0" cap="none" spc="0" normalizeH="0" baseline="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Das Bild als </a:t>
          </a:r>
          <a:r>
            <a:rPr kumimoji="0" lang="de-DE" sz="1100" b="1" i="0" u="none" strike="noStrike" kern="0" cap="none" spc="0" normalizeH="0" baseline="0" noProof="0">
              <a:ln>
                <a:noFill/>
              </a:ln>
              <a:solidFill>
                <a:srgbClr val="FF0000"/>
              </a:solidFill>
              <a:effectLst/>
              <a:uLnTx/>
              <a:uFillTx/>
              <a:latin typeface="+mn-lt"/>
              <a:ea typeface="+mn-ea"/>
              <a:cs typeface="+mn-cs"/>
            </a:rPr>
            <a:t>JPEG</a:t>
          </a:r>
          <a:r>
            <a:rPr kumimoji="0" lang="de-DE" sz="1100" b="0" i="0" u="none" strike="noStrike" kern="0" cap="none" spc="0" normalizeH="0" baseline="0" noProof="0">
              <a:ln>
                <a:noFill/>
              </a:ln>
              <a:solidFill>
                <a:prstClr val="black"/>
              </a:solidFill>
              <a:effectLst/>
              <a:uLnTx/>
              <a:uFillTx/>
              <a:latin typeface="+mn-lt"/>
              <a:ea typeface="+mn-ea"/>
              <a:cs typeface="+mn-cs"/>
            </a:rPr>
            <a:t> mit </a:t>
          </a:r>
          <a:r>
            <a:rPr kumimoji="0" lang="de-DE" sz="1100" b="1" i="0" u="none" strike="noStrike" kern="0" cap="none" spc="0" normalizeH="0" baseline="0" noProof="0">
              <a:ln>
                <a:noFill/>
              </a:ln>
              <a:solidFill>
                <a:srgbClr val="FF0000"/>
              </a:solidFill>
              <a:effectLst/>
              <a:uLnTx/>
              <a:uFillTx/>
              <a:latin typeface="+mn-lt"/>
              <a:ea typeface="+mn-ea"/>
              <a:cs typeface="+mn-cs"/>
            </a:rPr>
            <a:t>Kurscode</a:t>
          </a:r>
          <a:r>
            <a:rPr kumimoji="0" lang="de-DE" sz="1100" b="0" i="0" u="none" strike="noStrike" kern="0" cap="none" spc="0" normalizeH="0" baseline="0" noProof="0">
              <a:ln>
                <a:noFill/>
              </a:ln>
              <a:solidFill>
                <a:prstClr val="black"/>
              </a:solidFill>
              <a:effectLst/>
              <a:uLnTx/>
              <a:uFillTx/>
              <a:latin typeface="+mn-lt"/>
              <a:ea typeface="+mn-ea"/>
              <a:cs typeface="+mn-cs"/>
            </a:rPr>
            <a:t> und </a:t>
          </a:r>
          <a:r>
            <a:rPr kumimoji="0" lang="de-DE" sz="1100" b="1" i="0" u="none" strike="noStrike" kern="0" cap="none" spc="0" normalizeH="0" baseline="0" noProof="0">
              <a:ln>
                <a:noFill/>
              </a:ln>
              <a:solidFill>
                <a:srgbClr val="FF0000"/>
              </a:solidFill>
              <a:effectLst/>
              <a:uLnTx/>
              <a:uFillTx/>
              <a:latin typeface="+mn-lt"/>
              <a:ea typeface="+mn-ea"/>
              <a:cs typeface="+mn-cs"/>
            </a:rPr>
            <a:t>Fragenummer</a:t>
          </a:r>
          <a:r>
            <a:rPr kumimoji="0" lang="de-DE" sz="1100" b="0" i="0" u="none" strike="noStrike" kern="0" cap="none" spc="0" normalizeH="0" baseline="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Wenn das Bild </a:t>
          </a:r>
          <a:r>
            <a:rPr kumimoji="0" lang="de-DE" sz="1100" b="1" i="0" u="none" strike="noStrike" kern="0" cap="none" spc="0" normalizeH="0" baseline="0" noProof="0">
              <a:ln>
                <a:noFill/>
              </a:ln>
              <a:solidFill>
                <a:srgbClr val="FF0000"/>
              </a:solidFill>
              <a:effectLst/>
              <a:uLnTx/>
              <a:uFillTx/>
              <a:latin typeface="+mn-lt"/>
              <a:ea typeface="+mn-ea"/>
              <a:cs typeface="+mn-cs"/>
            </a:rPr>
            <a:t>Teil der Lösung </a:t>
          </a:r>
          <a:r>
            <a:rPr kumimoji="0" lang="de-DE" sz="1100" b="0" i="0" u="none" strike="noStrike" kern="0" cap="none" spc="0" normalizeH="0" baseline="0" noProof="0">
              <a:ln>
                <a:noFill/>
              </a:ln>
              <a:solidFill>
                <a:prstClr val="black"/>
              </a:solidFill>
              <a:effectLst/>
              <a:uLnTx/>
              <a:uFillTx/>
              <a:latin typeface="+mn-lt"/>
              <a:ea typeface="+mn-ea"/>
              <a:cs typeface="+mn-cs"/>
            </a:rPr>
            <a:t>ist, bitte mit dem </a:t>
          </a:r>
          <a:r>
            <a:rPr kumimoji="0" lang="de-DE" sz="1100" b="1" i="0" u="none" strike="noStrike" kern="0" cap="none" spc="0" normalizeH="0" baseline="0" noProof="0">
              <a:ln>
                <a:noFill/>
              </a:ln>
              <a:solidFill>
                <a:srgbClr val="FF0000"/>
              </a:solidFill>
              <a:effectLst/>
              <a:uLnTx/>
              <a:uFillTx/>
              <a:latin typeface="+mn-lt"/>
              <a:ea typeface="+mn-ea"/>
              <a:cs typeface="+mn-cs"/>
            </a:rPr>
            <a:t>Zusatz "Lsg" </a:t>
          </a:r>
          <a:r>
            <a:rPr kumimoji="0" lang="de-DE" sz="1100" b="0" i="0" u="none" strike="noStrike" kern="0" cap="none" spc="0" normalizeH="0" baseline="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Quelle des Bildes stets in das Bild einfügen.</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i="0" u="none" strike="noStrike" kern="0" cap="none" spc="0" normalizeH="0" baseline="0" noProof="0">
              <a:ln>
                <a:noFill/>
              </a:ln>
              <a:solidFill>
                <a:prstClr val="black"/>
              </a:solidFill>
              <a:effectLst/>
              <a:uLnTx/>
              <a:uFillTx/>
              <a:latin typeface="+mn-lt"/>
              <a:ea typeface="+mn-ea"/>
              <a:cs typeface="+mn-cs"/>
            </a:rPr>
            <a:t>Offene Fragen: </a:t>
          </a:r>
          <a:r>
            <a:rPr kumimoji="0" lang="de-DE" sz="1100" b="0" i="0" u="none" strike="noStrike" kern="0" cap="none" spc="0" normalizeH="0" baseline="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persons/person.xml><?xml version="1.0" encoding="utf-8"?>
<personList xmlns="http://schemas.microsoft.com/office/spreadsheetml/2018/threadedcomments" xmlns:x="http://schemas.openxmlformats.org/spreadsheetml/2006/main">
  <person displayName="JESS-Jeannette" id="{4EFD0C30-5B6A-458E-9071-8E852F67E376}" userId="JESS-Jeannett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 dT="2023-06-28T08:41:21.89" personId="{4EFD0C30-5B6A-458E-9071-8E852F67E376}" id="{C91692A8-C8C0-457C-B3AC-A5196F51C8DF}">
    <text>Ich vermute, unter c) sollte es "für a und b" heißen.</text>
  </threadedComment>
  <threadedComment ref="H54" dT="2023-06-28T12:38:33.33" personId="{4EFD0C30-5B6A-458E-9071-8E852F67E376}" id="{9C7359A6-C69C-4D1C-BC7F-A158F72E99F2}">
    <text>Der dritte Satz ist grammatisch kein Satz (nach dem "wenn" kommt kein "dann" mehr).</text>
  </threadedComment>
  <threadedComment ref="H55" dT="2023-06-28T17:10:48.09" personId="{4EFD0C30-5B6A-458E-9071-8E852F67E376}" id="{9B417C06-35B1-4CCC-B861-4F427FB107BA}">
    <text>Der dritte Satz ist grammatisch kein Satz (nach dem "wenn" kommt kein "dann" mehr).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workbookViewId="0">
      <selection activeCell="B5" sqref="B5"/>
    </sheetView>
  </sheetViews>
  <sheetFormatPr baseColWidth="10" defaultColWidth="11.5" defaultRowHeight="15" x14ac:dyDescent="0.2"/>
  <cols>
    <col min="1" max="1" width="24.5" customWidth="1"/>
    <col min="2" max="2" width="26.6640625" bestFit="1" customWidth="1"/>
    <col min="3" max="3" width="9.6640625" bestFit="1" customWidth="1"/>
    <col min="4" max="4" width="10.6640625" bestFit="1" customWidth="1"/>
    <col min="6" max="6" width="11.5" bestFit="1" customWidth="1"/>
    <col min="7" max="7" width="12.5" bestFit="1" customWidth="1"/>
  </cols>
  <sheetData>
    <row r="1" spans="1:5" x14ac:dyDescent="0.2">
      <c r="A1" s="38" t="s">
        <v>0</v>
      </c>
      <c r="B1" s="40"/>
    </row>
    <row r="2" spans="1:5" x14ac:dyDescent="0.2">
      <c r="A2" s="38" t="s">
        <v>1</v>
      </c>
      <c r="B2" s="40"/>
    </row>
    <row r="3" spans="1:5" x14ac:dyDescent="0.2">
      <c r="A3" s="39" t="s">
        <v>2</v>
      </c>
      <c r="B3" s="40"/>
    </row>
    <row r="4" spans="1:5" x14ac:dyDescent="0.2">
      <c r="A4" s="39" t="s">
        <v>3</v>
      </c>
      <c r="B4" s="55">
        <v>5</v>
      </c>
    </row>
    <row r="5" spans="1:5" x14ac:dyDescent="0.2">
      <c r="A5" s="39" t="s">
        <v>4</v>
      </c>
      <c r="B5" s="40"/>
    </row>
    <row r="6" spans="1:5" x14ac:dyDescent="0.2">
      <c r="A6" s="39" t="s">
        <v>5</v>
      </c>
      <c r="B6" s="40">
        <v>90</v>
      </c>
    </row>
    <row r="7" spans="1:5" x14ac:dyDescent="0.2">
      <c r="A7" s="39" t="s">
        <v>6</v>
      </c>
      <c r="B7" s="40"/>
    </row>
    <row r="8" spans="1:5" x14ac:dyDescent="0.2">
      <c r="A8" s="5"/>
      <c r="B8" s="6"/>
    </row>
    <row r="9" spans="1:5" x14ac:dyDescent="0.2">
      <c r="A9" s="4" t="s">
        <v>7</v>
      </c>
      <c r="B9" s="17">
        <f>VLOOKUP($B$4,Tabelle2!$A$8:$E$17,2)</f>
        <v>18</v>
      </c>
    </row>
    <row r="10" spans="1:5" x14ac:dyDescent="0.2">
      <c r="A10" s="1" t="s">
        <v>8</v>
      </c>
      <c r="B10" s="2">
        <f>VLOOKUP($B$4,Tabelle2!$A$8:$E$17,3)</f>
        <v>8</v>
      </c>
    </row>
    <row r="11" spans="1:5" x14ac:dyDescent="0.2">
      <c r="A11" s="1" t="s">
        <v>9</v>
      </c>
      <c r="B11" s="2">
        <f>VLOOKUP($B$4,Tabelle2!$A$8:$E$17,4)</f>
        <v>5</v>
      </c>
    </row>
    <row r="12" spans="1:5" x14ac:dyDescent="0.2">
      <c r="A12" s="3" t="s">
        <v>10</v>
      </c>
      <c r="B12" s="7">
        <f>VLOOKUP($B$4,Tabelle2!$A$8:$E$17,5)</f>
        <v>5</v>
      </c>
      <c r="E12" s="30"/>
    </row>
    <row r="13" spans="1:5" x14ac:dyDescent="0.2">
      <c r="A13" s="15" t="s">
        <v>11</v>
      </c>
      <c r="B13" s="16">
        <f>B4*B9</f>
        <v>90</v>
      </c>
    </row>
    <row r="14" spans="1:5" x14ac:dyDescent="0.2">
      <c r="A14" s="4" t="s">
        <v>12</v>
      </c>
      <c r="B14" s="17">
        <f>VLOOKUP($B$4,Tabelle2!A20:E29,2)</f>
        <v>12</v>
      </c>
    </row>
    <row r="15" spans="1:5" x14ac:dyDescent="0.2">
      <c r="A15" s="1" t="s">
        <v>13</v>
      </c>
      <c r="B15" s="2">
        <f>VLOOKUP($B$4,Tabelle2!A20:E29,3)</f>
        <v>4</v>
      </c>
    </row>
    <row r="16" spans="1:5" x14ac:dyDescent="0.2">
      <c r="A16" s="1" t="s">
        <v>14</v>
      </c>
      <c r="B16" s="2">
        <f>VLOOKUP($B$4,Tabelle2!A20:E29,4)</f>
        <v>4</v>
      </c>
    </row>
    <row r="17" spans="1:7" x14ac:dyDescent="0.2">
      <c r="A17" s="3" t="s">
        <v>15</v>
      </c>
      <c r="B17" s="7">
        <f>VLOOKUP($B$4,Tabelle2!A20:E29,5)</f>
        <v>4</v>
      </c>
    </row>
    <row r="18" spans="1:7" x14ac:dyDescent="0.2">
      <c r="A18" s="15" t="s">
        <v>16</v>
      </c>
      <c r="B18" s="16">
        <f>B4*B14</f>
        <v>60</v>
      </c>
    </row>
    <row r="19" spans="1:7" x14ac:dyDescent="0.2">
      <c r="A19" s="41" t="s">
        <v>17</v>
      </c>
      <c r="B19" s="42">
        <f>B13+B18</f>
        <v>150</v>
      </c>
    </row>
    <row r="21" spans="1:7" x14ac:dyDescent="0.2">
      <c r="A21" s="14" t="s">
        <v>18</v>
      </c>
      <c r="B21" s="8" t="s">
        <v>19</v>
      </c>
      <c r="C21" s="9" t="s">
        <v>20</v>
      </c>
      <c r="D21" s="9" t="s">
        <v>21</v>
      </c>
      <c r="E21" s="9" t="s">
        <v>22</v>
      </c>
      <c r="F21" s="9" t="s">
        <v>23</v>
      </c>
      <c r="G21" s="9" t="s">
        <v>24</v>
      </c>
    </row>
    <row r="22" spans="1:7" x14ac:dyDescent="0.2">
      <c r="A22" s="1" t="s">
        <v>25</v>
      </c>
      <c r="B22" s="10">
        <f>COUNTIFS('Multiple Choice'!$D$2:$D$271,Tabelle2!$A$3,'Multiple Choice'!$B$2:$B$271,1)</f>
        <v>8</v>
      </c>
      <c r="C22" s="11">
        <f>COUNTIFS('Multiple Choice'!$D$2:$D$271,Tabelle2!$A$4,'Multiple Choice'!$B$2:$B$271,1)</f>
        <v>5</v>
      </c>
      <c r="D22" s="11">
        <f>COUNTIFS('Multiple Choice'!$D$2:$D$271,Tabelle2!$A$5,'Multiple Choice'!$B$2:$B$271,1)</f>
        <v>5</v>
      </c>
      <c r="E22" s="11">
        <f>COUNTIFS('Offene Fragen'!$B$2:$B$125,1,'Offene Fragen'!$D$2:$D$125,Tabelle2!$A$3)</f>
        <v>4</v>
      </c>
      <c r="F22" s="11">
        <f>COUNTIFS('Offene Fragen'!$B$2:$B$125,1,'Offene Fragen'!$D$2:$D$125,Tabelle2!$A$4)</f>
        <v>4</v>
      </c>
      <c r="G22" s="11">
        <f>COUNTIFS('Offene Fragen'!$B$2:$B$125,1,'Offene Fragen'!$D$2:$D$125,Tabelle2!$A$5)</f>
        <v>4</v>
      </c>
    </row>
    <row r="23" spans="1:7" x14ac:dyDescent="0.2">
      <c r="A23" s="1" t="s">
        <v>26</v>
      </c>
      <c r="B23" s="10">
        <f>COUNTIFS('Multiple Choice'!$D$2:$D$271,Tabelle2!$A$3,'Multiple Choice'!$B$2:$B$271,2)</f>
        <v>8</v>
      </c>
      <c r="C23" s="11">
        <f>COUNTIFS('Multiple Choice'!$D$2:$D$271,Tabelle2!$A$4,'Multiple Choice'!$B$2:$B$271,2)</f>
        <v>5</v>
      </c>
      <c r="D23" s="11">
        <f>COUNTIFS('Multiple Choice'!$D$2:$D$271,Tabelle2!$A$5,'Multiple Choice'!$B$2:$B$271,2)</f>
        <v>5</v>
      </c>
      <c r="E23" s="11">
        <f>COUNTIFS('Offene Fragen'!$B$2:$B$125,2,'Offene Fragen'!$D$2:$D$125,Tabelle2!$A$3)</f>
        <v>4</v>
      </c>
      <c r="F23" s="11">
        <f>COUNTIFS('Offene Fragen'!$B$2:$B$125,2,'Offene Fragen'!$D$2:$D$125,Tabelle2!$A$4)</f>
        <v>4</v>
      </c>
      <c r="G23" s="11">
        <f>COUNTIFS('Offene Fragen'!$B$2:$B$125,2,'Offene Fragen'!$D$2:$D$125,Tabelle2!$A$5)</f>
        <v>4</v>
      </c>
    </row>
    <row r="24" spans="1:7" x14ac:dyDescent="0.2">
      <c r="A24" s="1" t="s">
        <v>27</v>
      </c>
      <c r="B24" s="10">
        <f>COUNTIFS('Multiple Choice'!$D$2:$D$271,Tabelle2!$A$3,'Multiple Choice'!$B$2:$B$271,3)</f>
        <v>8</v>
      </c>
      <c r="C24" s="11">
        <f>COUNTIFS('Multiple Choice'!$D$2:$D$271,Tabelle2!$A$4,'Multiple Choice'!$B$2:$B$271,3)</f>
        <v>5</v>
      </c>
      <c r="D24" s="11">
        <f>COUNTIFS('Multiple Choice'!$D$2:$D$271,Tabelle2!$A$5,'Multiple Choice'!$B$2:$B$271,3)</f>
        <v>5</v>
      </c>
      <c r="E24" s="11">
        <f>COUNTIFS('Offene Fragen'!$B$2:$B$125,3,'Offene Fragen'!$D$2:$D$125,Tabelle2!$A$3)</f>
        <v>4</v>
      </c>
      <c r="F24" s="11">
        <f>COUNTIFS('Offene Fragen'!$B$2:$B$125,3,'Offene Fragen'!$D$2:$D$125,Tabelle2!$A$4)</f>
        <v>4</v>
      </c>
      <c r="G24" s="11">
        <f>COUNTIFS('Offene Fragen'!$B$2:$B$125,3,'Offene Fragen'!$D$2:$D$125,Tabelle2!$A$5)</f>
        <v>4</v>
      </c>
    </row>
    <row r="25" spans="1:7" x14ac:dyDescent="0.2">
      <c r="A25" s="1" t="str">
        <f>IF($B$4&gt;3,"Lektion 4","")</f>
        <v>Lektion 4</v>
      </c>
      <c r="B25" s="10">
        <f>IF(A25&lt;&gt;"",COUNTIFS('Multiple Choice'!$D$2:$D$271,Tabelle2!$A$3,'Multiple Choice'!$B$2:$B$271,4),"")</f>
        <v>8</v>
      </c>
      <c r="C25" s="11">
        <f>IF(A25&lt;&gt;"",COUNTIFS('Multiple Choice'!$D$2:$D$271,Tabelle2!$A$4,'Multiple Choice'!$B$2:$B$271,4),"")</f>
        <v>5</v>
      </c>
      <c r="D25" s="11">
        <f>IF(A25&lt;&gt;"",COUNTIFS('Multiple Choice'!$D$2:$D$271,Tabelle2!$A$5,'Multiple Choice'!$B$2:$B$271,4),"")</f>
        <v>5</v>
      </c>
      <c r="E25" s="11">
        <f>IF(A25&lt;&gt;"",COUNTIFS('Offene Fragen'!$B$2:$B$125,4,'Offene Fragen'!$D$2:$D$125,Tabelle2!$A$3),"")</f>
        <v>4</v>
      </c>
      <c r="F25" s="11">
        <f>IF(A25&lt;&gt;"",COUNTIFS('Offene Fragen'!$B$2:$B$125,4,'Offene Fragen'!$D$2:$D$125,Tabelle2!$A$4),"")</f>
        <v>4</v>
      </c>
      <c r="G25" s="11">
        <f>IF(A25&lt;&gt;"",COUNTIFS('Offene Fragen'!$B$2:$B$125,4,'Offene Fragen'!$D$2:$D$125,Tabelle2!$A$5),"")</f>
        <v>4</v>
      </c>
    </row>
    <row r="26" spans="1:7" x14ac:dyDescent="0.2">
      <c r="A26" s="1" t="str">
        <f>IF($B$4&gt;4,"Lektion 5","")</f>
        <v>Lektion 5</v>
      </c>
      <c r="B26" s="10">
        <f>IF(A26&lt;&gt;"",COUNTIFS('Multiple Choice'!$D$2:$D$271,Tabelle2!$A$3,'Multiple Choice'!$B$2:$B$271,5),"")</f>
        <v>8</v>
      </c>
      <c r="C26" s="11">
        <f>IF(A26&lt;&gt;"",COUNTIFS('Multiple Choice'!$D$2:$D$271,Tabelle2!$A$4,'Multiple Choice'!$B$2:$B$271,5),"")</f>
        <v>5</v>
      </c>
      <c r="D26" s="11">
        <f>IF(A26&lt;&gt;"",COUNTIFS('Multiple Choice'!$D$2:$D$271,Tabelle2!$A$5,'Multiple Choice'!$B$2:$B$271,5),"")</f>
        <v>5</v>
      </c>
      <c r="E26" s="11">
        <f>IF(A26&lt;&gt;"",COUNTIFS('Offene Fragen'!$B$2:$B$125,5,'Offene Fragen'!$D$2:$D$125,Tabelle2!$A$3),"")</f>
        <v>4</v>
      </c>
      <c r="F26" s="11">
        <f>IF(A26&lt;&gt;"",COUNTIFS('Offene Fragen'!$B$2:$B$125,5,'Offene Fragen'!$D$2:$D$125,Tabelle2!$A$4),"")</f>
        <v>4</v>
      </c>
      <c r="G26" s="11">
        <f>IF(A26&lt;&gt;"",COUNTIFS('Offene Fragen'!$B$2:$B$125,5,'Offene Fragen'!$D$2:$D$125,Tabelle2!$A$5),"")</f>
        <v>4</v>
      </c>
    </row>
    <row r="27" spans="1:7" x14ac:dyDescent="0.2">
      <c r="A27" s="1" t="str">
        <f>IF($B$4&gt;5,"Lektion 6","")</f>
        <v/>
      </c>
      <c r="B27" s="10" t="str">
        <f>IF(A27&lt;&gt;"",COUNTIFS('Multiple Choice'!$D$2:$D$271,Tabelle2!$A$3,'Multiple Choice'!$B$2:$B$271,6),"")</f>
        <v/>
      </c>
      <c r="C27" s="11" t="str">
        <f>IF(A27&lt;&gt;"",COUNTIFS('Multiple Choice'!$D$2:$D$271,Tabelle2!$A$4,'Multiple Choice'!$B$2:$B$271,6),"")</f>
        <v/>
      </c>
      <c r="D27" s="11" t="str">
        <f>IF(A27&lt;&gt;"",COUNTIFS('Multiple Choice'!$D$2:$D$271,Tabelle2!$A$5,'Multiple Choice'!$B$2:$B$271,6),"")</f>
        <v/>
      </c>
      <c r="E27" s="11" t="str">
        <f>IF(A27&lt;&gt;"",COUNTIFS('Offene Fragen'!$B$2:$B$125,6,'Offene Fragen'!$D$2:$D$125,Tabelle2!$A$3),"")</f>
        <v/>
      </c>
      <c r="F27" s="11" t="str">
        <f>IF(A27&lt;&gt;"",COUNTIFS('Offene Fragen'!$B$2:$B$125,6,'Offene Fragen'!$D$2:$D$125,Tabelle2!$A$4),"")</f>
        <v/>
      </c>
      <c r="G27" s="11" t="str">
        <f>IF(A27&lt;&gt;"",COUNTIFS('Offene Fragen'!$B$2:$B$125,6,'Offene Fragen'!$D$2:$D$125,Tabelle2!$A$5),"")</f>
        <v/>
      </c>
    </row>
    <row r="28" spans="1:7" x14ac:dyDescent="0.2">
      <c r="A28" s="1" t="str">
        <f>IF($B$4&gt;6,"Lektion 7","")</f>
        <v/>
      </c>
      <c r="B28" s="10" t="str">
        <f>IF(A28&lt;&gt;"",COUNTIFS('Multiple Choice'!$D$2:$D$271,Tabelle2!$A$3,'Multiple Choice'!$B$2:$B$271,7),"")</f>
        <v/>
      </c>
      <c r="C28" s="11" t="str">
        <f>IF(A28&lt;&gt;"",COUNTIFS('Multiple Choice'!$D$2:$D$271,Tabelle2!$A$4,'Multiple Choice'!$B$2:$B$271,7),"")</f>
        <v/>
      </c>
      <c r="D28" s="11" t="str">
        <f>IF(A28&lt;&gt;"",COUNTIFS('Multiple Choice'!$D$2:$D$271,Tabelle2!$A$5,'Multiple Choice'!$B$2:$B$271,7),"")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2">
      <c r="A29" s="1" t="str">
        <f>IF($B$4&gt;7,"Lektion 8","")</f>
        <v/>
      </c>
      <c r="B29" s="10" t="str">
        <f>IF(A29&lt;&gt;"",COUNTIFS('Multiple Choice'!$D$2:$D$271,Tabelle2!$A$3,'Multiple Choice'!$B$2:$B$271,8),"")</f>
        <v/>
      </c>
      <c r="C29" s="11" t="str">
        <f>IF(A29&lt;&gt;"",COUNTIFS('Multiple Choice'!$D$2:$D$271,Tabelle2!$A$4,'Multiple Choice'!$B$2:$B$271,8),"")</f>
        <v/>
      </c>
      <c r="D29" s="11" t="str">
        <f>IF(A29&lt;&gt;"",COUNTIFS('Multiple Choice'!$D$2:$D$271,Tabelle2!$A$5,'Multiple Choice'!$B$2:$B$271,8),"")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2">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2">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2">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2">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28</v>
      </c>
    </row>
    <row r="34" spans="1:8" x14ac:dyDescent="0.2">
      <c r="A34" s="1" t="s">
        <v>29</v>
      </c>
      <c r="B34" s="12">
        <f>SUM(B22:B33)</f>
        <v>40</v>
      </c>
      <c r="C34" s="12">
        <f t="shared" ref="C34:G34" si="0">SUM(C22:C33)</f>
        <v>25</v>
      </c>
      <c r="D34" s="12">
        <f t="shared" si="0"/>
        <v>25</v>
      </c>
      <c r="E34" s="12">
        <f t="shared" si="0"/>
        <v>20</v>
      </c>
      <c r="F34" s="12">
        <f t="shared" si="0"/>
        <v>20</v>
      </c>
      <c r="G34" s="12">
        <f t="shared" si="0"/>
        <v>20</v>
      </c>
      <c r="H34" s="4">
        <f>SUM(B34:G34)</f>
        <v>150</v>
      </c>
    </row>
    <row r="37" spans="1:8" x14ac:dyDescent="0.2">
      <c r="A37" s="14" t="s">
        <v>30</v>
      </c>
      <c r="B37" s="8" t="s">
        <v>19</v>
      </c>
      <c r="C37" s="9" t="s">
        <v>20</v>
      </c>
      <c r="D37" s="9" t="s">
        <v>21</v>
      </c>
      <c r="E37" s="9" t="s">
        <v>22</v>
      </c>
      <c r="F37" s="9" t="s">
        <v>23</v>
      </c>
      <c r="G37" s="9" t="s">
        <v>24</v>
      </c>
    </row>
    <row r="38" spans="1:8" x14ac:dyDescent="0.2">
      <c r="A38" s="1" t="s">
        <v>25</v>
      </c>
      <c r="B38" s="10">
        <f>IF($A38&lt;&gt;"",$B$10-B22,"")</f>
        <v>0</v>
      </c>
      <c r="C38" s="11">
        <f>IF($A38&lt;&gt;"",$B$11-C22,"")</f>
        <v>0</v>
      </c>
      <c r="D38" s="11">
        <f>IF($A38&lt;&gt;"",$B$12-D22,"")</f>
        <v>0</v>
      </c>
      <c r="E38" s="11">
        <f>IF($A38&lt;&gt;"",$B$15-E22,"")</f>
        <v>0</v>
      </c>
      <c r="F38" s="11">
        <f>IF($A38&lt;&gt;"",$B$16-F22,"")</f>
        <v>0</v>
      </c>
      <c r="G38" s="11">
        <f>IF($A38&lt;&gt;"",$B$17-G22,"")</f>
        <v>0</v>
      </c>
    </row>
    <row r="39" spans="1:8" x14ac:dyDescent="0.2">
      <c r="A39" s="1" t="s">
        <v>26</v>
      </c>
      <c r="B39" s="10">
        <f t="shared" ref="B39:B49" si="1">IF(A39&lt;&gt;"",$B$10-B23,"")</f>
        <v>0</v>
      </c>
      <c r="C39" s="11">
        <f>IF($A39&lt;&gt;"",$B$11-C23,"")</f>
        <v>0</v>
      </c>
      <c r="D39" s="11">
        <f>IF($A39&lt;&gt;"",$B$12-D23,"")</f>
        <v>0</v>
      </c>
      <c r="E39" s="11">
        <f>IF($A39&lt;&gt;"",$B$15-E23,"")</f>
        <v>0</v>
      </c>
      <c r="F39" s="11">
        <f>IF($A39&lt;&gt;"",$B$16-F23,"")</f>
        <v>0</v>
      </c>
      <c r="G39" s="11">
        <f>IF($A39&lt;&gt;"",$B$17-G23,"")</f>
        <v>0</v>
      </c>
    </row>
    <row r="40" spans="1:8" x14ac:dyDescent="0.2">
      <c r="A40" s="1" t="s">
        <v>27</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2">
      <c r="A41" s="1" t="str">
        <f>IF($B$4&gt;3,"Lektion 4","")</f>
        <v>Lektion 4</v>
      </c>
      <c r="B41" s="10">
        <f t="shared" si="1"/>
        <v>0</v>
      </c>
      <c r="C41" s="11">
        <f t="shared" si="2"/>
        <v>0</v>
      </c>
      <c r="D41" s="11">
        <f t="shared" si="3"/>
        <v>0</v>
      </c>
      <c r="E41" s="11">
        <f t="shared" si="4"/>
        <v>0</v>
      </c>
      <c r="F41" s="11">
        <f t="shared" si="5"/>
        <v>0</v>
      </c>
      <c r="G41" s="11">
        <f t="shared" si="6"/>
        <v>0</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
      </c>
      <c r="B43" s="10" t="str">
        <f t="shared" si="1"/>
        <v/>
      </c>
      <c r="C43" s="11" t="str">
        <f t="shared" si="2"/>
        <v/>
      </c>
      <c r="D43" s="11" t="str">
        <f t="shared" si="3"/>
        <v/>
      </c>
      <c r="E43" s="11" t="str">
        <f t="shared" si="4"/>
        <v/>
      </c>
      <c r="F43" s="11" t="str">
        <f t="shared" si="5"/>
        <v/>
      </c>
      <c r="G43" s="11" t="str">
        <f t="shared" si="6"/>
        <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28</v>
      </c>
    </row>
    <row r="50" spans="1:8" x14ac:dyDescent="0.2">
      <c r="A50" s="1" t="s">
        <v>29</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abSelected="1" topLeftCell="D1" zoomScale="130" zoomScaleNormal="130" workbookViewId="0">
      <pane ySplit="1" topLeftCell="A2" activePane="bottomLeft" state="frozen"/>
      <selection pane="bottomLeft" activeCell="F5" sqref="F5"/>
    </sheetView>
  </sheetViews>
  <sheetFormatPr baseColWidth="10" defaultColWidth="11.5" defaultRowHeight="14" x14ac:dyDescent="0.2"/>
  <cols>
    <col min="1" max="1" width="6.33203125" style="1" customWidth="1"/>
    <col min="2" max="2" width="6.6640625" style="32" bestFit="1" customWidth="1"/>
    <col min="3" max="3" width="11.5" style="32"/>
    <col min="4" max="4" width="17.6640625" style="22" bestFit="1" customWidth="1"/>
    <col min="5" max="5" width="17.6640625" style="22" customWidth="1"/>
    <col min="6" max="6" width="62" style="20" customWidth="1"/>
    <col min="7" max="7" width="22.5" style="20" customWidth="1"/>
    <col min="8" max="10" width="20.6640625" style="20" customWidth="1"/>
    <col min="11" max="11" width="24.6640625" style="20" customWidth="1"/>
    <col min="12" max="12" width="28.33203125" style="20" customWidth="1"/>
    <col min="13" max="16384" width="11.5" style="1"/>
  </cols>
  <sheetData>
    <row r="1" spans="2:12" s="54" customFormat="1" ht="51" customHeight="1" x14ac:dyDescent="0.2">
      <c r="B1" s="34" t="s">
        <v>31</v>
      </c>
      <c r="C1" s="34" t="s">
        <v>32</v>
      </c>
      <c r="D1" s="56" t="s">
        <v>33</v>
      </c>
      <c r="E1" s="35" t="s">
        <v>34</v>
      </c>
      <c r="F1" s="57" t="s">
        <v>35</v>
      </c>
      <c r="G1" s="58" t="s">
        <v>36</v>
      </c>
      <c r="H1" s="57" t="s">
        <v>37</v>
      </c>
      <c r="I1" s="57" t="s">
        <v>37</v>
      </c>
      <c r="J1" s="57" t="s">
        <v>37</v>
      </c>
      <c r="K1" s="59" t="s">
        <v>38</v>
      </c>
      <c r="L1" s="52" t="s">
        <v>39</v>
      </c>
    </row>
    <row r="2" spans="2:12" s="50" customFormat="1" ht="30" x14ac:dyDescent="0.2">
      <c r="B2" s="43">
        <v>1</v>
      </c>
      <c r="C2" s="44"/>
      <c r="D2" s="45" t="s">
        <v>40</v>
      </c>
      <c r="E2" s="46" t="s">
        <v>41</v>
      </c>
      <c r="F2" s="67" t="s">
        <v>503</v>
      </c>
      <c r="G2" s="47" t="s">
        <v>504</v>
      </c>
      <c r="H2" s="47" t="s">
        <v>505</v>
      </c>
      <c r="I2" s="47" t="s">
        <v>506</v>
      </c>
      <c r="J2" s="47" t="s">
        <v>507</v>
      </c>
      <c r="K2" s="47"/>
      <c r="L2" s="48"/>
    </row>
    <row r="3" spans="2:12" ht="60" x14ac:dyDescent="0.2">
      <c r="B3" s="37">
        <v>1</v>
      </c>
      <c r="C3" s="31"/>
      <c r="D3" s="23" t="s">
        <v>40</v>
      </c>
      <c r="E3" s="22" t="s">
        <v>42</v>
      </c>
      <c r="F3" s="21" t="s">
        <v>508</v>
      </c>
      <c r="G3" s="61">
        <v>0.3</v>
      </c>
      <c r="H3" s="21">
        <v>0.2</v>
      </c>
      <c r="I3" s="21">
        <v>0.1</v>
      </c>
      <c r="J3" s="21">
        <v>0.4</v>
      </c>
      <c r="K3" s="21"/>
    </row>
    <row r="4" spans="2:12" ht="75" x14ac:dyDescent="0.2">
      <c r="B4" s="37">
        <v>1</v>
      </c>
      <c r="C4" s="31"/>
      <c r="D4" s="23" t="s">
        <v>40</v>
      </c>
      <c r="E4" s="22" t="s">
        <v>43</v>
      </c>
      <c r="F4" s="21" t="s">
        <v>509</v>
      </c>
      <c r="G4" s="21">
        <v>4.2</v>
      </c>
      <c r="H4" s="21">
        <v>0.4</v>
      </c>
      <c r="I4" s="21">
        <v>0.3</v>
      </c>
      <c r="J4" s="21">
        <v>3.1</v>
      </c>
      <c r="K4" s="21"/>
    </row>
    <row r="5" spans="2:12" ht="75" x14ac:dyDescent="0.2">
      <c r="B5" s="37">
        <v>1</v>
      </c>
      <c r="C5" s="31"/>
      <c r="D5" s="23" t="s">
        <v>40</v>
      </c>
      <c r="E5" s="22" t="s">
        <v>44</v>
      </c>
      <c r="F5" s="21" t="s">
        <v>510</v>
      </c>
      <c r="G5" s="21">
        <v>7.2</v>
      </c>
      <c r="H5" s="21">
        <v>0.7</v>
      </c>
      <c r="I5" s="21">
        <v>8.1</v>
      </c>
      <c r="J5" s="21">
        <v>5.7</v>
      </c>
      <c r="K5" s="21"/>
    </row>
    <row r="6" spans="2:12" ht="75" x14ac:dyDescent="0.2">
      <c r="B6" s="37">
        <v>1</v>
      </c>
      <c r="C6" s="31"/>
      <c r="D6" s="23" t="s">
        <v>40</v>
      </c>
      <c r="E6" s="22" t="s">
        <v>45</v>
      </c>
      <c r="F6" s="21" t="s">
        <v>511</v>
      </c>
      <c r="G6" s="21" t="s">
        <v>253</v>
      </c>
      <c r="H6" s="21" t="s">
        <v>254</v>
      </c>
      <c r="I6" s="21" t="s">
        <v>255</v>
      </c>
      <c r="J6" s="21" t="s">
        <v>256</v>
      </c>
      <c r="K6" s="21"/>
    </row>
    <row r="7" spans="2:12" ht="45" x14ac:dyDescent="0.2">
      <c r="B7" s="37">
        <v>1</v>
      </c>
      <c r="C7" s="31"/>
      <c r="D7" s="23" t="s">
        <v>40</v>
      </c>
      <c r="E7" s="22" t="s">
        <v>46</v>
      </c>
      <c r="F7" s="21" t="s">
        <v>512</v>
      </c>
      <c r="G7" s="21" t="s">
        <v>257</v>
      </c>
      <c r="H7" s="21" t="s">
        <v>258</v>
      </c>
      <c r="I7" s="62" t="s">
        <v>259</v>
      </c>
      <c r="J7" s="61" t="s">
        <v>260</v>
      </c>
      <c r="K7" s="21"/>
    </row>
    <row r="8" spans="2:12" ht="45" x14ac:dyDescent="0.2">
      <c r="B8" s="37">
        <v>1</v>
      </c>
      <c r="C8" s="31"/>
      <c r="D8" s="23" t="s">
        <v>40</v>
      </c>
      <c r="E8" s="22" t="s">
        <v>47</v>
      </c>
      <c r="F8" s="21" t="s">
        <v>513</v>
      </c>
      <c r="G8" s="21" t="s">
        <v>514</v>
      </c>
      <c r="H8" s="21" t="s">
        <v>261</v>
      </c>
      <c r="I8" s="21" t="s">
        <v>262</v>
      </c>
      <c r="J8" s="21" t="s">
        <v>263</v>
      </c>
      <c r="K8" s="21"/>
    </row>
    <row r="9" spans="2:12" ht="45" x14ac:dyDescent="0.2">
      <c r="B9" s="37">
        <v>1</v>
      </c>
      <c r="C9" s="31"/>
      <c r="D9" s="23" t="s">
        <v>40</v>
      </c>
      <c r="E9" s="22" t="s">
        <v>48</v>
      </c>
      <c r="F9" s="21" t="s">
        <v>515</v>
      </c>
      <c r="G9" s="21">
        <v>1.5</v>
      </c>
      <c r="H9" s="21">
        <v>1.25</v>
      </c>
      <c r="I9" s="21">
        <v>2</v>
      </c>
      <c r="J9" s="21">
        <v>1</v>
      </c>
      <c r="K9" s="21"/>
    </row>
    <row r="10" spans="2:12" ht="45" x14ac:dyDescent="0.2">
      <c r="B10" s="37">
        <v>1</v>
      </c>
      <c r="C10" s="31"/>
      <c r="D10" s="23" t="s">
        <v>229</v>
      </c>
      <c r="E10" s="22" t="s">
        <v>49</v>
      </c>
      <c r="F10" s="21" t="s">
        <v>516</v>
      </c>
      <c r="G10" s="21">
        <v>1.5</v>
      </c>
      <c r="H10" s="21">
        <v>1.3</v>
      </c>
      <c r="I10" s="21">
        <v>1.4</v>
      </c>
      <c r="J10" s="21">
        <v>1.2</v>
      </c>
      <c r="K10" s="21"/>
    </row>
    <row r="11" spans="2:12" ht="60" x14ac:dyDescent="0.2">
      <c r="B11" s="37">
        <v>1</v>
      </c>
      <c r="C11" s="31"/>
      <c r="D11" s="23" t="s">
        <v>229</v>
      </c>
      <c r="E11" s="22" t="s">
        <v>50</v>
      </c>
      <c r="F11" s="21" t="s">
        <v>517</v>
      </c>
      <c r="G11" s="63">
        <v>0.5</v>
      </c>
      <c r="H11" s="63">
        <v>0.33333333333333331</v>
      </c>
      <c r="I11" s="21">
        <v>2</v>
      </c>
      <c r="J11" s="21">
        <v>1</v>
      </c>
      <c r="K11" s="21"/>
    </row>
    <row r="12" spans="2:12" ht="45" x14ac:dyDescent="0.2">
      <c r="B12" s="37">
        <v>1</v>
      </c>
      <c r="C12" s="31"/>
      <c r="D12" s="23" t="s">
        <v>229</v>
      </c>
      <c r="E12" s="22" t="s">
        <v>51</v>
      </c>
      <c r="F12" s="21" t="s">
        <v>264</v>
      </c>
      <c r="G12" s="21">
        <v>0.32</v>
      </c>
      <c r="H12" s="21">
        <v>0.3</v>
      </c>
      <c r="I12" s="21">
        <v>0.33</v>
      </c>
      <c r="J12" s="21">
        <v>0.31</v>
      </c>
      <c r="K12" s="21"/>
    </row>
    <row r="13" spans="2:12" ht="60" x14ac:dyDescent="0.2">
      <c r="B13" s="37">
        <v>1</v>
      </c>
      <c r="C13" s="31"/>
      <c r="D13" s="23" t="s">
        <v>229</v>
      </c>
      <c r="E13" s="22" t="s">
        <v>52</v>
      </c>
      <c r="F13" s="21" t="s">
        <v>518</v>
      </c>
      <c r="G13" s="21" t="s">
        <v>265</v>
      </c>
      <c r="H13" s="21" t="s">
        <v>266</v>
      </c>
      <c r="I13" s="21" t="s">
        <v>267</v>
      </c>
      <c r="J13" s="21" t="s">
        <v>268</v>
      </c>
      <c r="K13" s="21"/>
    </row>
    <row r="14" spans="2:12" ht="30" x14ac:dyDescent="0.2">
      <c r="B14" s="37">
        <v>1</v>
      </c>
      <c r="C14" s="31"/>
      <c r="D14" s="23" t="s">
        <v>229</v>
      </c>
      <c r="E14" s="22" t="s">
        <v>53</v>
      </c>
      <c r="F14" s="21" t="s">
        <v>269</v>
      </c>
      <c r="G14" s="21">
        <v>1.3299999999999999E-2</v>
      </c>
      <c r="H14" s="21">
        <v>0.30099999999999999</v>
      </c>
      <c r="I14" s="21">
        <v>6.7000000000000002E-3</v>
      </c>
      <c r="J14" s="21">
        <v>1.01E-2</v>
      </c>
      <c r="K14" s="21"/>
    </row>
    <row r="15" spans="2:12" ht="30" x14ac:dyDescent="0.2">
      <c r="B15" s="37">
        <v>1</v>
      </c>
      <c r="C15" s="31"/>
      <c r="D15" s="23" t="s">
        <v>231</v>
      </c>
      <c r="E15" s="22" t="s">
        <v>54</v>
      </c>
      <c r="F15" s="21" t="s">
        <v>519</v>
      </c>
      <c r="G15" s="21">
        <v>2</v>
      </c>
      <c r="H15" s="21">
        <v>6</v>
      </c>
      <c r="I15" s="21">
        <v>3</v>
      </c>
      <c r="J15" s="21">
        <v>12</v>
      </c>
      <c r="K15" s="21"/>
    </row>
    <row r="16" spans="2:12" ht="75" x14ac:dyDescent="0.2">
      <c r="B16" s="37">
        <v>1</v>
      </c>
      <c r="C16" s="31"/>
      <c r="D16" s="23" t="s">
        <v>231</v>
      </c>
      <c r="E16" s="22" t="s">
        <v>55</v>
      </c>
      <c r="F16" s="21" t="s">
        <v>520</v>
      </c>
      <c r="G16" s="21" t="s">
        <v>521</v>
      </c>
      <c r="H16" s="21" t="s">
        <v>522</v>
      </c>
      <c r="I16" s="21" t="s">
        <v>523</v>
      </c>
      <c r="J16" s="21" t="s">
        <v>524</v>
      </c>
      <c r="K16" s="21"/>
    </row>
    <row r="17" spans="2:11" ht="60" x14ac:dyDescent="0.2">
      <c r="B17" s="37">
        <v>1</v>
      </c>
      <c r="C17" s="31"/>
      <c r="D17" s="23" t="s">
        <v>231</v>
      </c>
      <c r="E17" s="22" t="s">
        <v>56</v>
      </c>
      <c r="F17" s="21" t="s">
        <v>270</v>
      </c>
      <c r="G17" s="21" t="s">
        <v>528</v>
      </c>
      <c r="H17" s="21" t="s">
        <v>527</v>
      </c>
      <c r="I17" s="21" t="s">
        <v>526</v>
      </c>
      <c r="J17" s="21" t="s">
        <v>525</v>
      </c>
      <c r="K17" s="21"/>
    </row>
    <row r="18" spans="2:11" ht="90" x14ac:dyDescent="0.2">
      <c r="B18" s="37">
        <v>1</v>
      </c>
      <c r="C18" s="31"/>
      <c r="D18" s="23" t="s">
        <v>231</v>
      </c>
      <c r="E18" s="22" t="s">
        <v>57</v>
      </c>
      <c r="F18" s="21" t="s">
        <v>529</v>
      </c>
      <c r="G18" s="21" t="s">
        <v>271</v>
      </c>
      <c r="H18" s="21" t="s">
        <v>272</v>
      </c>
      <c r="I18" s="21" t="s">
        <v>273</v>
      </c>
      <c r="J18" s="21" t="s">
        <v>274</v>
      </c>
      <c r="K18" s="21"/>
    </row>
    <row r="19" spans="2:11" ht="75" x14ac:dyDescent="0.2">
      <c r="B19" s="37">
        <v>1</v>
      </c>
      <c r="C19" s="31"/>
      <c r="D19" s="23" t="s">
        <v>231</v>
      </c>
      <c r="E19" s="22" t="s">
        <v>58</v>
      </c>
      <c r="F19" s="65" t="s">
        <v>530</v>
      </c>
      <c r="G19" s="64" t="s">
        <v>275</v>
      </c>
      <c r="H19" s="63">
        <v>0.66666666666666663</v>
      </c>
      <c r="I19" s="64" t="s">
        <v>276</v>
      </c>
      <c r="J19" s="21">
        <v>1</v>
      </c>
      <c r="K19" s="21"/>
    </row>
    <row r="20" spans="2:11" ht="45" x14ac:dyDescent="0.2">
      <c r="B20" s="37">
        <v>2</v>
      </c>
      <c r="C20" s="31"/>
      <c r="D20" s="23" t="s">
        <v>40</v>
      </c>
      <c r="E20" s="22" t="s">
        <v>59</v>
      </c>
      <c r="F20" s="21" t="s">
        <v>531</v>
      </c>
      <c r="G20" s="21" t="s">
        <v>534</v>
      </c>
      <c r="H20" s="21" t="s">
        <v>533</v>
      </c>
      <c r="I20" s="21" t="s">
        <v>535</v>
      </c>
      <c r="J20" s="21" t="s">
        <v>536</v>
      </c>
      <c r="K20" s="21"/>
    </row>
    <row r="21" spans="2:11" ht="15" x14ac:dyDescent="0.2">
      <c r="B21" s="37">
        <v>2</v>
      </c>
      <c r="C21" s="31"/>
      <c r="D21" s="23" t="s">
        <v>40</v>
      </c>
      <c r="E21" s="22" t="s">
        <v>60</v>
      </c>
      <c r="F21" s="21" t="s">
        <v>277</v>
      </c>
      <c r="G21" s="21" t="s">
        <v>532</v>
      </c>
      <c r="H21" s="21" t="s">
        <v>278</v>
      </c>
      <c r="I21" s="21" t="s">
        <v>279</v>
      </c>
      <c r="J21" s="21" t="s">
        <v>280</v>
      </c>
      <c r="K21" s="21"/>
    </row>
    <row r="22" spans="2:11" ht="90" x14ac:dyDescent="0.2">
      <c r="B22" s="37">
        <v>2</v>
      </c>
      <c r="C22" s="31"/>
      <c r="D22" s="23" t="s">
        <v>40</v>
      </c>
      <c r="E22" s="22" t="s">
        <v>61</v>
      </c>
      <c r="F22" s="21" t="s">
        <v>537</v>
      </c>
      <c r="G22" s="21" t="s">
        <v>533</v>
      </c>
      <c r="H22" s="21" t="s">
        <v>534</v>
      </c>
      <c r="I22" s="21" t="s">
        <v>535</v>
      </c>
      <c r="J22" s="21" t="s">
        <v>536</v>
      </c>
      <c r="K22" s="21"/>
    </row>
    <row r="23" spans="2:11" ht="60" x14ac:dyDescent="0.2">
      <c r="B23" s="37">
        <v>2</v>
      </c>
      <c r="C23" s="31"/>
      <c r="D23" s="23" t="s">
        <v>40</v>
      </c>
      <c r="E23" s="22" t="s">
        <v>62</v>
      </c>
      <c r="F23" s="21" t="s">
        <v>281</v>
      </c>
      <c r="G23" s="21" t="s">
        <v>536</v>
      </c>
      <c r="H23" s="21" t="s">
        <v>534</v>
      </c>
      <c r="I23" s="21" t="s">
        <v>533</v>
      </c>
      <c r="J23" s="21" t="s">
        <v>535</v>
      </c>
      <c r="K23" s="21"/>
    </row>
    <row r="24" spans="2:11" ht="75" x14ac:dyDescent="0.2">
      <c r="B24" s="37">
        <v>2</v>
      </c>
      <c r="C24" s="31"/>
      <c r="D24" s="23" t="s">
        <v>40</v>
      </c>
      <c r="E24" s="22" t="s">
        <v>63</v>
      </c>
      <c r="F24" s="21" t="s">
        <v>282</v>
      </c>
      <c r="G24" s="21" t="s">
        <v>534</v>
      </c>
      <c r="H24" s="21" t="s">
        <v>533</v>
      </c>
      <c r="I24" s="21" t="s">
        <v>535</v>
      </c>
      <c r="J24" s="21" t="s">
        <v>536</v>
      </c>
      <c r="K24" s="21"/>
    </row>
    <row r="25" spans="2:11" ht="75" x14ac:dyDescent="0.2">
      <c r="B25" s="37">
        <v>2</v>
      </c>
      <c r="C25" s="31"/>
      <c r="D25" s="23" t="s">
        <v>40</v>
      </c>
      <c r="E25" s="22" t="s">
        <v>64</v>
      </c>
      <c r="F25" s="21" t="s">
        <v>283</v>
      </c>
      <c r="G25" s="21" t="s">
        <v>534</v>
      </c>
      <c r="H25" s="21" t="s">
        <v>533</v>
      </c>
      <c r="I25" s="21" t="s">
        <v>535</v>
      </c>
      <c r="J25" s="21" t="s">
        <v>536</v>
      </c>
      <c r="K25" s="21"/>
    </row>
    <row r="26" spans="2:11" ht="30" x14ac:dyDescent="0.2">
      <c r="B26" s="37">
        <v>2</v>
      </c>
      <c r="C26" s="31"/>
      <c r="D26" s="23" t="s">
        <v>40</v>
      </c>
      <c r="E26" s="22" t="s">
        <v>65</v>
      </c>
      <c r="F26" s="21" t="s">
        <v>538</v>
      </c>
      <c r="G26" s="21">
        <v>45</v>
      </c>
      <c r="H26" s="21">
        <v>5</v>
      </c>
      <c r="I26" s="21">
        <v>9</v>
      </c>
      <c r="J26" s="21">
        <v>15</v>
      </c>
      <c r="K26" s="21"/>
    </row>
    <row r="27" spans="2:11" ht="30" x14ac:dyDescent="0.2">
      <c r="B27" s="37">
        <v>2</v>
      </c>
      <c r="C27" s="31"/>
      <c r="D27" s="23" t="s">
        <v>40</v>
      </c>
      <c r="E27" s="22" t="s">
        <v>66</v>
      </c>
      <c r="F27" s="21" t="s">
        <v>284</v>
      </c>
      <c r="G27" s="21">
        <v>5</v>
      </c>
      <c r="H27" s="21">
        <v>2</v>
      </c>
      <c r="I27" s="21">
        <v>4</v>
      </c>
      <c r="J27" s="21">
        <v>3</v>
      </c>
      <c r="K27" s="21"/>
    </row>
    <row r="28" spans="2:11" ht="30" x14ac:dyDescent="0.2">
      <c r="B28" s="37">
        <v>2</v>
      </c>
      <c r="C28" s="31"/>
      <c r="D28" s="23" t="s">
        <v>229</v>
      </c>
      <c r="E28" s="22" t="s">
        <v>67</v>
      </c>
      <c r="F28" s="21" t="s">
        <v>539</v>
      </c>
      <c r="G28" s="21">
        <v>0.5</v>
      </c>
      <c r="H28" s="21">
        <v>1</v>
      </c>
      <c r="I28" s="21" t="s">
        <v>285</v>
      </c>
      <c r="J28" s="21" t="s">
        <v>286</v>
      </c>
      <c r="K28" s="21"/>
    </row>
    <row r="29" spans="2:11" ht="30" x14ac:dyDescent="0.2">
      <c r="B29" s="37">
        <v>2</v>
      </c>
      <c r="C29" s="31"/>
      <c r="D29" s="23" t="s">
        <v>229</v>
      </c>
      <c r="E29" s="22" t="s">
        <v>68</v>
      </c>
      <c r="F29" s="21" t="s">
        <v>540</v>
      </c>
      <c r="G29" s="64" t="s">
        <v>287</v>
      </c>
      <c r="H29" s="64" t="s">
        <v>288</v>
      </c>
      <c r="I29" s="64" t="s">
        <v>289</v>
      </c>
      <c r="J29" s="64" t="s">
        <v>290</v>
      </c>
      <c r="K29" s="21"/>
    </row>
    <row r="30" spans="2:11" ht="45" x14ac:dyDescent="0.2">
      <c r="B30" s="37">
        <v>2</v>
      </c>
      <c r="C30" s="31"/>
      <c r="D30" s="23" t="s">
        <v>229</v>
      </c>
      <c r="E30" s="22" t="s">
        <v>69</v>
      </c>
      <c r="F30" s="21" t="s">
        <v>291</v>
      </c>
      <c r="G30" s="21" t="s">
        <v>541</v>
      </c>
      <c r="H30" s="21" t="s">
        <v>292</v>
      </c>
      <c r="I30" s="21" t="s">
        <v>542</v>
      </c>
      <c r="J30" s="21" t="s">
        <v>543</v>
      </c>
      <c r="K30" s="21"/>
    </row>
    <row r="31" spans="2:11" ht="75" x14ac:dyDescent="0.2">
      <c r="B31" s="37">
        <v>2</v>
      </c>
      <c r="C31" s="31"/>
      <c r="D31" s="23" t="s">
        <v>229</v>
      </c>
      <c r="E31" s="22" t="s">
        <v>70</v>
      </c>
      <c r="F31" s="21" t="s">
        <v>545</v>
      </c>
      <c r="G31" s="21" t="s">
        <v>536</v>
      </c>
      <c r="H31" s="21" t="s">
        <v>534</v>
      </c>
      <c r="I31" s="21" t="s">
        <v>533</v>
      </c>
      <c r="J31" s="21" t="s">
        <v>544</v>
      </c>
      <c r="K31" s="21"/>
    </row>
    <row r="32" spans="2:11" ht="45" x14ac:dyDescent="0.2">
      <c r="B32" s="37">
        <v>2</v>
      </c>
      <c r="C32" s="31"/>
      <c r="D32" s="23" t="s">
        <v>229</v>
      </c>
      <c r="E32" s="22" t="s">
        <v>71</v>
      </c>
      <c r="F32" s="21" t="s">
        <v>293</v>
      </c>
      <c r="G32" s="21" t="s">
        <v>294</v>
      </c>
      <c r="H32" s="21" t="s">
        <v>295</v>
      </c>
      <c r="I32" s="21" t="s">
        <v>296</v>
      </c>
      <c r="J32" s="21" t="s">
        <v>297</v>
      </c>
      <c r="K32" s="21"/>
    </row>
    <row r="33" spans="2:12" ht="45" x14ac:dyDescent="0.2">
      <c r="B33" s="37">
        <v>2</v>
      </c>
      <c r="C33" s="31"/>
      <c r="D33" s="23" t="s">
        <v>231</v>
      </c>
      <c r="E33" s="22" t="s">
        <v>72</v>
      </c>
      <c r="F33" s="21" t="s">
        <v>546</v>
      </c>
      <c r="G33" s="21">
        <v>15</v>
      </c>
      <c r="H33" s="21">
        <v>1</v>
      </c>
      <c r="I33" s="21">
        <v>5</v>
      </c>
      <c r="J33" s="21">
        <v>0</v>
      </c>
      <c r="K33" s="21"/>
    </row>
    <row r="34" spans="2:12" ht="60" x14ac:dyDescent="0.2">
      <c r="B34" s="37">
        <v>2</v>
      </c>
      <c r="C34" s="31"/>
      <c r="D34" s="23" t="s">
        <v>231</v>
      </c>
      <c r="E34" s="22" t="s">
        <v>73</v>
      </c>
      <c r="F34" s="21" t="s">
        <v>547</v>
      </c>
      <c r="G34" s="21" t="s">
        <v>298</v>
      </c>
      <c r="H34" s="21">
        <v>0.25</v>
      </c>
      <c r="I34" s="21">
        <v>0.75</v>
      </c>
      <c r="J34" s="21" t="s">
        <v>299</v>
      </c>
      <c r="K34" s="21"/>
    </row>
    <row r="35" spans="2:12" ht="45" x14ac:dyDescent="0.2">
      <c r="B35" s="37">
        <v>2</v>
      </c>
      <c r="C35" s="31"/>
      <c r="D35" s="23" t="s">
        <v>231</v>
      </c>
      <c r="E35" s="22" t="s">
        <v>74</v>
      </c>
      <c r="F35" s="21" t="s">
        <v>442</v>
      </c>
      <c r="G35" s="21">
        <v>4.0000000000000001E-3</v>
      </c>
      <c r="H35" s="21">
        <v>6.0000000000000001E-3</v>
      </c>
      <c r="I35" s="21">
        <v>5.0000000000000001E-3</v>
      </c>
      <c r="J35" s="21">
        <v>3.0000000000000001E-3</v>
      </c>
      <c r="K35" s="21"/>
    </row>
    <row r="36" spans="2:12" ht="45" x14ac:dyDescent="0.2">
      <c r="B36" s="37">
        <v>2</v>
      </c>
      <c r="C36" s="31"/>
      <c r="D36" s="23" t="s">
        <v>231</v>
      </c>
      <c r="E36" s="22" t="s">
        <v>75</v>
      </c>
      <c r="F36" s="65" t="s">
        <v>461</v>
      </c>
      <c r="G36" s="21">
        <v>12</v>
      </c>
      <c r="H36" s="21">
        <v>6</v>
      </c>
      <c r="I36" s="21">
        <v>2</v>
      </c>
      <c r="J36" s="21">
        <v>7</v>
      </c>
      <c r="K36" s="21"/>
      <c r="L36" s="20">
        <v>190</v>
      </c>
    </row>
    <row r="37" spans="2:12" ht="75" x14ac:dyDescent="0.2">
      <c r="B37" s="37">
        <v>2</v>
      </c>
      <c r="C37" s="31"/>
      <c r="D37" s="23" t="s">
        <v>231</v>
      </c>
      <c r="E37" s="22" t="s">
        <v>76</v>
      </c>
      <c r="F37" s="21" t="s">
        <v>548</v>
      </c>
      <c r="G37" s="21">
        <v>0.06</v>
      </c>
      <c r="H37" s="21">
        <v>0.05</v>
      </c>
      <c r="I37" s="21">
        <v>7.0000000000000007E-2</v>
      </c>
      <c r="J37" s="21">
        <v>0.08</v>
      </c>
      <c r="K37" s="21"/>
    </row>
    <row r="38" spans="2:12" ht="105" x14ac:dyDescent="0.2">
      <c r="B38" s="37">
        <v>3</v>
      </c>
      <c r="C38" s="31"/>
      <c r="D38" s="23" t="s">
        <v>40</v>
      </c>
      <c r="E38" s="22" t="s">
        <v>77</v>
      </c>
      <c r="F38" s="21" t="s">
        <v>300</v>
      </c>
      <c r="G38" s="21" t="s">
        <v>641</v>
      </c>
      <c r="H38" s="21" t="s">
        <v>642</v>
      </c>
      <c r="I38" s="21" t="s">
        <v>643</v>
      </c>
      <c r="J38" s="21" t="s">
        <v>644</v>
      </c>
      <c r="K38" s="21"/>
    </row>
    <row r="39" spans="2:12" ht="60" x14ac:dyDescent="0.2">
      <c r="B39" s="37">
        <v>3</v>
      </c>
      <c r="C39" s="31"/>
      <c r="D39" s="23" t="s">
        <v>40</v>
      </c>
      <c r="E39" s="22" t="s">
        <v>78</v>
      </c>
      <c r="F39" s="65" t="s">
        <v>553</v>
      </c>
      <c r="G39" s="21" t="s">
        <v>549</v>
      </c>
      <c r="H39" s="21" t="s">
        <v>550</v>
      </c>
      <c r="I39" s="21" t="s">
        <v>551</v>
      </c>
      <c r="J39" s="21" t="s">
        <v>552</v>
      </c>
      <c r="K39" s="21"/>
      <c r="L39" s="20">
        <v>197</v>
      </c>
    </row>
    <row r="40" spans="2:12" ht="30" x14ac:dyDescent="0.2">
      <c r="B40" s="37">
        <v>3</v>
      </c>
      <c r="C40" s="31"/>
      <c r="D40" s="23" t="s">
        <v>40</v>
      </c>
      <c r="E40" s="22" t="s">
        <v>79</v>
      </c>
      <c r="F40" s="21" t="s">
        <v>301</v>
      </c>
      <c r="G40" s="21" t="s">
        <v>457</v>
      </c>
      <c r="H40" s="21" t="s">
        <v>458</v>
      </c>
      <c r="I40" s="21" t="s">
        <v>459</v>
      </c>
      <c r="J40" s="21" t="s">
        <v>460</v>
      </c>
      <c r="K40" s="21"/>
    </row>
    <row r="41" spans="2:12" ht="30" x14ac:dyDescent="0.2">
      <c r="B41" s="37">
        <v>3</v>
      </c>
      <c r="C41" s="31"/>
      <c r="D41" s="23" t="s">
        <v>40</v>
      </c>
      <c r="E41" s="22" t="s">
        <v>80</v>
      </c>
      <c r="F41" s="65" t="s">
        <v>456</v>
      </c>
      <c r="G41" s="21" t="s">
        <v>302</v>
      </c>
      <c r="H41" s="21" t="s">
        <v>303</v>
      </c>
      <c r="I41" s="21" t="s">
        <v>304</v>
      </c>
      <c r="J41" s="21" t="s">
        <v>305</v>
      </c>
      <c r="K41" s="21"/>
      <c r="L41" s="20">
        <v>199</v>
      </c>
    </row>
    <row r="42" spans="2:12" ht="30" x14ac:dyDescent="0.2">
      <c r="B42" s="37">
        <v>3</v>
      </c>
      <c r="C42" s="31"/>
      <c r="D42" s="23" t="s">
        <v>40</v>
      </c>
      <c r="E42" s="22" t="s">
        <v>81</v>
      </c>
      <c r="F42" s="65" t="s">
        <v>560</v>
      </c>
      <c r="G42" s="21" t="s">
        <v>306</v>
      </c>
      <c r="H42" s="21" t="s">
        <v>307</v>
      </c>
      <c r="I42" s="21" t="s">
        <v>308</v>
      </c>
      <c r="J42" s="21" t="s">
        <v>309</v>
      </c>
      <c r="K42" s="21"/>
      <c r="L42" s="20">
        <v>202</v>
      </c>
    </row>
    <row r="43" spans="2:12" ht="60" x14ac:dyDescent="0.2">
      <c r="B43" s="37">
        <v>3</v>
      </c>
      <c r="C43" s="31"/>
      <c r="D43" s="23" t="s">
        <v>40</v>
      </c>
      <c r="E43" s="22" t="s">
        <v>82</v>
      </c>
      <c r="F43" s="21" t="s">
        <v>554</v>
      </c>
      <c r="G43" s="21" t="s">
        <v>533</v>
      </c>
      <c r="H43" s="21" t="s">
        <v>534</v>
      </c>
      <c r="I43" s="21" t="s">
        <v>535</v>
      </c>
      <c r="J43" s="21" t="s">
        <v>536</v>
      </c>
      <c r="K43" s="21"/>
    </row>
    <row r="44" spans="2:12" ht="15" x14ac:dyDescent="0.2">
      <c r="B44" s="37">
        <v>3</v>
      </c>
      <c r="C44" s="31"/>
      <c r="D44" s="23" t="s">
        <v>40</v>
      </c>
      <c r="E44" s="22" t="s">
        <v>83</v>
      </c>
      <c r="F44" s="21" t="s">
        <v>555</v>
      </c>
      <c r="G44" s="21" t="s">
        <v>556</v>
      </c>
      <c r="H44" s="21" t="s">
        <v>310</v>
      </c>
      <c r="I44" s="21" t="s">
        <v>312</v>
      </c>
      <c r="J44" s="21" t="s">
        <v>311</v>
      </c>
      <c r="K44" s="21"/>
    </row>
    <row r="45" spans="2:12" ht="30" x14ac:dyDescent="0.2">
      <c r="B45" s="37">
        <v>3</v>
      </c>
      <c r="C45" s="31"/>
      <c r="D45" s="23" t="s">
        <v>40</v>
      </c>
      <c r="E45" s="22" t="s">
        <v>84</v>
      </c>
      <c r="F45" s="20" t="s">
        <v>313</v>
      </c>
      <c r="G45" s="20" t="s">
        <v>314</v>
      </c>
      <c r="H45" s="20" t="s">
        <v>557</v>
      </c>
      <c r="I45" s="20" t="s">
        <v>315</v>
      </c>
      <c r="J45" s="20" t="s">
        <v>316</v>
      </c>
      <c r="K45" s="21"/>
    </row>
    <row r="46" spans="2:12" ht="105" x14ac:dyDescent="0.2">
      <c r="B46" s="37">
        <v>3</v>
      </c>
      <c r="C46" s="31"/>
      <c r="D46" s="23" t="s">
        <v>229</v>
      </c>
      <c r="E46" s="22" t="s">
        <v>85</v>
      </c>
      <c r="F46" s="21" t="s">
        <v>558</v>
      </c>
      <c r="G46" s="21" t="s">
        <v>645</v>
      </c>
      <c r="H46" s="21" t="s">
        <v>646</v>
      </c>
      <c r="I46" s="21" t="s">
        <v>647</v>
      </c>
      <c r="J46" s="21" t="s">
        <v>648</v>
      </c>
      <c r="K46" s="21"/>
    </row>
    <row r="47" spans="2:12" ht="45" x14ac:dyDescent="0.2">
      <c r="B47" s="37">
        <v>3</v>
      </c>
      <c r="C47" s="31"/>
      <c r="D47" s="23" t="s">
        <v>229</v>
      </c>
      <c r="E47" s="22" t="s">
        <v>86</v>
      </c>
      <c r="F47" s="21" t="s">
        <v>441</v>
      </c>
      <c r="G47" s="21" t="s">
        <v>317</v>
      </c>
      <c r="H47" s="21" t="s">
        <v>318</v>
      </c>
      <c r="I47" s="21" t="s">
        <v>319</v>
      </c>
      <c r="J47" s="21" t="s">
        <v>320</v>
      </c>
      <c r="K47" s="21"/>
    </row>
    <row r="48" spans="2:12" ht="75" x14ac:dyDescent="0.2">
      <c r="B48" s="37">
        <v>3</v>
      </c>
      <c r="C48" s="31"/>
      <c r="D48" s="23" t="s">
        <v>229</v>
      </c>
      <c r="E48" s="22" t="s">
        <v>87</v>
      </c>
      <c r="F48" s="21" t="s">
        <v>321</v>
      </c>
      <c r="G48" s="21" t="s">
        <v>536</v>
      </c>
      <c r="H48" s="21" t="s">
        <v>534</v>
      </c>
      <c r="I48" s="21" t="s">
        <v>533</v>
      </c>
      <c r="J48" s="21" t="s">
        <v>535</v>
      </c>
      <c r="K48" s="21"/>
    </row>
    <row r="49" spans="2:12" ht="45" x14ac:dyDescent="0.2">
      <c r="B49" s="37">
        <v>3</v>
      </c>
      <c r="C49" s="31"/>
      <c r="D49" s="23" t="s">
        <v>229</v>
      </c>
      <c r="E49" s="22" t="s">
        <v>88</v>
      </c>
      <c r="F49" s="47" t="s">
        <v>559</v>
      </c>
      <c r="G49" s="21">
        <v>0.4</v>
      </c>
      <c r="H49" s="21">
        <v>0.3</v>
      </c>
      <c r="I49" s="21">
        <v>0.6</v>
      </c>
      <c r="J49" s="21">
        <v>0.2</v>
      </c>
      <c r="K49" s="21"/>
    </row>
    <row r="50" spans="2:12" ht="30" x14ac:dyDescent="0.2">
      <c r="B50" s="37">
        <v>3</v>
      </c>
      <c r="C50" s="31"/>
      <c r="D50" s="23" t="s">
        <v>229</v>
      </c>
      <c r="E50" s="22" t="s">
        <v>89</v>
      </c>
      <c r="F50" s="21" t="s">
        <v>322</v>
      </c>
      <c r="G50" s="21" t="s">
        <v>561</v>
      </c>
      <c r="H50" s="21" t="s">
        <v>562</v>
      </c>
      <c r="I50" s="21" t="s">
        <v>323</v>
      </c>
      <c r="J50" s="21" t="s">
        <v>324</v>
      </c>
      <c r="K50" s="21"/>
    </row>
    <row r="51" spans="2:12" ht="30" x14ac:dyDescent="0.2">
      <c r="B51" s="37">
        <v>3</v>
      </c>
      <c r="C51" s="31"/>
      <c r="D51" s="23" t="s">
        <v>231</v>
      </c>
      <c r="E51" s="22" t="s">
        <v>90</v>
      </c>
      <c r="F51" s="21" t="s">
        <v>325</v>
      </c>
      <c r="G51" s="21" t="s">
        <v>563</v>
      </c>
      <c r="H51" s="64" t="s">
        <v>326</v>
      </c>
      <c r="I51" s="21">
        <v>1</v>
      </c>
      <c r="J51" s="21">
        <v>0</v>
      </c>
      <c r="K51" s="21"/>
    </row>
    <row r="52" spans="2:12" ht="30" x14ac:dyDescent="0.2">
      <c r="B52" s="37">
        <v>3</v>
      </c>
      <c r="C52" s="31"/>
      <c r="D52" s="23" t="s">
        <v>231</v>
      </c>
      <c r="E52" s="22" t="s">
        <v>91</v>
      </c>
      <c r="F52" s="65" t="s">
        <v>455</v>
      </c>
      <c r="G52" s="21" t="s">
        <v>564</v>
      </c>
      <c r="H52" s="21" t="s">
        <v>562</v>
      </c>
      <c r="I52" s="21" t="s">
        <v>323</v>
      </c>
      <c r="J52" s="21" t="s">
        <v>327</v>
      </c>
      <c r="K52" s="21"/>
      <c r="L52" s="20">
        <v>225</v>
      </c>
    </row>
    <row r="53" spans="2:12" ht="60" x14ac:dyDescent="0.2">
      <c r="B53" s="37">
        <v>3</v>
      </c>
      <c r="C53" s="31"/>
      <c r="D53" s="23" t="s">
        <v>231</v>
      </c>
      <c r="E53" s="22" t="s">
        <v>92</v>
      </c>
      <c r="F53" s="21" t="s">
        <v>565</v>
      </c>
      <c r="G53" s="21" t="s">
        <v>329</v>
      </c>
      <c r="H53" s="21" t="s">
        <v>330</v>
      </c>
      <c r="I53" s="21" t="s">
        <v>328</v>
      </c>
      <c r="J53" s="21" t="s">
        <v>331</v>
      </c>
      <c r="K53" s="21"/>
    </row>
    <row r="54" spans="2:12" ht="30" x14ac:dyDescent="0.2">
      <c r="B54" s="37">
        <v>3</v>
      </c>
      <c r="C54" s="31"/>
      <c r="D54" s="23" t="s">
        <v>231</v>
      </c>
      <c r="E54" s="22" t="s">
        <v>93</v>
      </c>
      <c r="F54" s="65" t="s">
        <v>332</v>
      </c>
      <c r="G54" s="64" t="s">
        <v>290</v>
      </c>
      <c r="H54" s="64" t="s">
        <v>333</v>
      </c>
      <c r="I54" s="64" t="s">
        <v>334</v>
      </c>
      <c r="J54" s="64" t="s">
        <v>335</v>
      </c>
      <c r="K54" s="21"/>
      <c r="L54" s="20">
        <v>227</v>
      </c>
    </row>
    <row r="55" spans="2:12" ht="15" x14ac:dyDescent="0.2">
      <c r="B55" s="37">
        <v>3</v>
      </c>
      <c r="C55" s="31"/>
      <c r="D55" s="23" t="s">
        <v>231</v>
      </c>
      <c r="E55" s="22" t="s">
        <v>94</v>
      </c>
      <c r="F55" s="21" t="s">
        <v>566</v>
      </c>
      <c r="G55" s="21" t="s">
        <v>336</v>
      </c>
      <c r="H55" s="21" t="s">
        <v>337</v>
      </c>
      <c r="I55" s="21" t="s">
        <v>338</v>
      </c>
      <c r="J55" s="21" t="s">
        <v>339</v>
      </c>
      <c r="K55" s="21"/>
    </row>
    <row r="56" spans="2:12" ht="15" x14ac:dyDescent="0.2">
      <c r="B56" s="37">
        <v>4</v>
      </c>
      <c r="C56" s="31"/>
      <c r="D56" s="23" t="s">
        <v>40</v>
      </c>
      <c r="E56" s="22" t="s">
        <v>95</v>
      </c>
      <c r="F56" s="21" t="s">
        <v>340</v>
      </c>
      <c r="G56" s="21" t="s">
        <v>341</v>
      </c>
      <c r="H56" s="21" t="s">
        <v>342</v>
      </c>
      <c r="I56" s="21" t="s">
        <v>343</v>
      </c>
      <c r="J56" s="21" t="s">
        <v>344</v>
      </c>
      <c r="K56" s="21"/>
    </row>
    <row r="57" spans="2:12" ht="60" x14ac:dyDescent="0.2">
      <c r="B57" s="37">
        <v>4</v>
      </c>
      <c r="C57" s="31"/>
      <c r="D57" s="23" t="s">
        <v>40</v>
      </c>
      <c r="E57" s="22" t="s">
        <v>96</v>
      </c>
      <c r="F57" s="21" t="s">
        <v>345</v>
      </c>
      <c r="G57" s="21" t="s">
        <v>346</v>
      </c>
      <c r="H57" s="21" t="s">
        <v>347</v>
      </c>
      <c r="I57" s="21" t="s">
        <v>348</v>
      </c>
      <c r="J57" s="21" t="s">
        <v>349</v>
      </c>
      <c r="K57" s="21"/>
    </row>
    <row r="58" spans="2:12" ht="15" x14ac:dyDescent="0.2">
      <c r="B58" s="37">
        <v>4</v>
      </c>
      <c r="C58" s="31"/>
      <c r="D58" s="22" t="s">
        <v>40</v>
      </c>
      <c r="E58" s="22" t="s">
        <v>97</v>
      </c>
      <c r="F58" s="21" t="s">
        <v>439</v>
      </c>
      <c r="G58" s="21" t="s">
        <v>350</v>
      </c>
      <c r="H58" s="21" t="s">
        <v>351</v>
      </c>
      <c r="I58" s="21" t="s">
        <v>352</v>
      </c>
      <c r="J58" s="21" t="s">
        <v>353</v>
      </c>
      <c r="K58" s="21"/>
    </row>
    <row r="59" spans="2:12" ht="15" x14ac:dyDescent="0.2">
      <c r="B59" s="37">
        <v>4</v>
      </c>
      <c r="C59" s="31"/>
      <c r="D59" s="23" t="s">
        <v>40</v>
      </c>
      <c r="E59" s="22" t="s">
        <v>98</v>
      </c>
      <c r="F59" s="21" t="s">
        <v>440</v>
      </c>
      <c r="G59" s="21" t="s">
        <v>567</v>
      </c>
      <c r="H59" s="21" t="s">
        <v>354</v>
      </c>
      <c r="I59" s="21" t="s">
        <v>355</v>
      </c>
      <c r="J59" s="21" t="s">
        <v>356</v>
      </c>
      <c r="K59" s="21"/>
    </row>
    <row r="60" spans="2:12" ht="30" x14ac:dyDescent="0.2">
      <c r="B60" s="37">
        <v>4</v>
      </c>
      <c r="C60" s="31"/>
      <c r="D60" s="23" t="s">
        <v>40</v>
      </c>
      <c r="E60" s="22" t="s">
        <v>99</v>
      </c>
      <c r="F60" s="21" t="s">
        <v>357</v>
      </c>
      <c r="G60" s="21" t="s">
        <v>568</v>
      </c>
      <c r="H60" s="21" t="s">
        <v>358</v>
      </c>
      <c r="I60" s="21" t="s">
        <v>359</v>
      </c>
      <c r="J60" s="21" t="s">
        <v>360</v>
      </c>
      <c r="K60" s="21"/>
    </row>
    <row r="61" spans="2:12" ht="105" x14ac:dyDescent="0.2">
      <c r="B61" s="37">
        <v>4</v>
      </c>
      <c r="C61" s="31"/>
      <c r="D61" s="23" t="s">
        <v>40</v>
      </c>
      <c r="E61" s="22" t="s">
        <v>100</v>
      </c>
      <c r="F61" s="21" t="s">
        <v>361</v>
      </c>
      <c r="G61" s="21" t="s">
        <v>569</v>
      </c>
      <c r="H61" s="21" t="s">
        <v>570</v>
      </c>
      <c r="I61" s="21" t="s">
        <v>571</v>
      </c>
      <c r="J61" s="65" t="s">
        <v>362</v>
      </c>
      <c r="K61" s="21"/>
      <c r="L61" s="20">
        <v>240</v>
      </c>
    </row>
    <row r="62" spans="2:12" ht="30" x14ac:dyDescent="0.2">
      <c r="B62" s="37">
        <v>4</v>
      </c>
      <c r="C62" s="31"/>
      <c r="D62" s="23" t="s">
        <v>40</v>
      </c>
      <c r="E62" s="22" t="s">
        <v>101</v>
      </c>
      <c r="F62" s="21" t="s">
        <v>363</v>
      </c>
      <c r="G62" s="21" t="s">
        <v>364</v>
      </c>
      <c r="H62" s="21" t="s">
        <v>365</v>
      </c>
      <c r="I62" s="21" t="s">
        <v>572</v>
      </c>
      <c r="J62" s="21" t="s">
        <v>573</v>
      </c>
      <c r="K62" s="21"/>
    </row>
    <row r="63" spans="2:12" ht="15" x14ac:dyDescent="0.2">
      <c r="B63" s="37">
        <v>4</v>
      </c>
      <c r="C63" s="31"/>
      <c r="D63" s="23" t="s">
        <v>40</v>
      </c>
      <c r="E63" s="22" t="s">
        <v>102</v>
      </c>
      <c r="F63" s="21" t="s">
        <v>438</v>
      </c>
      <c r="G63" s="21" t="s">
        <v>369</v>
      </c>
      <c r="H63" s="21" t="s">
        <v>368</v>
      </c>
      <c r="I63" s="21" t="s">
        <v>367</v>
      </c>
      <c r="J63" s="21" t="s">
        <v>366</v>
      </c>
      <c r="K63" s="21"/>
    </row>
    <row r="64" spans="2:12" ht="45" x14ac:dyDescent="0.2">
      <c r="B64" s="37">
        <v>4</v>
      </c>
      <c r="C64" s="31"/>
      <c r="D64" s="23" t="s">
        <v>229</v>
      </c>
      <c r="E64" s="22" t="s">
        <v>103</v>
      </c>
      <c r="F64" s="21" t="s">
        <v>370</v>
      </c>
      <c r="G64" s="21" t="s">
        <v>536</v>
      </c>
      <c r="H64" s="21" t="s">
        <v>534</v>
      </c>
      <c r="I64" s="21" t="s">
        <v>533</v>
      </c>
      <c r="J64" s="21" t="s">
        <v>535</v>
      </c>
      <c r="K64" s="21"/>
    </row>
    <row r="65" spans="2:12" ht="60" x14ac:dyDescent="0.2">
      <c r="B65" s="37">
        <v>4</v>
      </c>
      <c r="C65" s="31"/>
      <c r="D65" s="23" t="s">
        <v>229</v>
      </c>
      <c r="E65" s="22" t="s">
        <v>104</v>
      </c>
      <c r="F65" s="21" t="s">
        <v>371</v>
      </c>
      <c r="G65" s="21" t="s">
        <v>372</v>
      </c>
      <c r="H65" s="21" t="s">
        <v>373</v>
      </c>
      <c r="I65" s="21" t="s">
        <v>574</v>
      </c>
      <c r="J65" s="21" t="s">
        <v>374</v>
      </c>
      <c r="K65" s="21"/>
    </row>
    <row r="66" spans="2:12" ht="30" x14ac:dyDescent="0.2">
      <c r="B66" s="37">
        <v>4</v>
      </c>
      <c r="C66" s="31"/>
      <c r="D66" s="23" t="s">
        <v>229</v>
      </c>
      <c r="E66" s="22" t="s">
        <v>105</v>
      </c>
      <c r="F66" s="21" t="s">
        <v>375</v>
      </c>
      <c r="G66" s="21" t="s">
        <v>376</v>
      </c>
      <c r="H66" s="21" t="s">
        <v>377</v>
      </c>
      <c r="I66" s="21" t="s">
        <v>378</v>
      </c>
      <c r="J66" s="21" t="s">
        <v>575</v>
      </c>
      <c r="K66" s="21"/>
    </row>
    <row r="67" spans="2:12" ht="45" x14ac:dyDescent="0.2">
      <c r="B67" s="37">
        <v>4</v>
      </c>
      <c r="C67" s="31"/>
      <c r="D67" s="23" t="s">
        <v>229</v>
      </c>
      <c r="E67" s="22" t="s">
        <v>106</v>
      </c>
      <c r="F67" s="21" t="s">
        <v>437</v>
      </c>
      <c r="G67" s="21" t="s">
        <v>379</v>
      </c>
      <c r="H67" s="21" t="s">
        <v>380</v>
      </c>
      <c r="I67" s="21" t="s">
        <v>381</v>
      </c>
      <c r="J67" s="21" t="s">
        <v>382</v>
      </c>
      <c r="K67" s="21"/>
    </row>
    <row r="68" spans="2:12" ht="45" x14ac:dyDescent="0.2">
      <c r="B68" s="37">
        <v>4</v>
      </c>
      <c r="C68" s="31"/>
      <c r="D68" s="23" t="s">
        <v>229</v>
      </c>
      <c r="E68" s="22" t="s">
        <v>107</v>
      </c>
      <c r="F68" s="21" t="s">
        <v>576</v>
      </c>
      <c r="G68" s="21" t="s">
        <v>577</v>
      </c>
      <c r="H68" s="21" t="s">
        <v>578</v>
      </c>
      <c r="I68" s="21" t="s">
        <v>579</v>
      </c>
      <c r="J68" s="66" t="s">
        <v>383</v>
      </c>
      <c r="K68" s="21"/>
    </row>
    <row r="69" spans="2:12" ht="90" x14ac:dyDescent="0.2">
      <c r="B69" s="37">
        <v>4</v>
      </c>
      <c r="C69" s="31"/>
      <c r="D69" s="23" t="s">
        <v>231</v>
      </c>
      <c r="E69" s="22" t="s">
        <v>108</v>
      </c>
      <c r="F69" s="21" t="s">
        <v>384</v>
      </c>
      <c r="G69" s="21" t="s">
        <v>580</v>
      </c>
      <c r="H69" s="21" t="s">
        <v>581</v>
      </c>
      <c r="I69" s="21" t="s">
        <v>582</v>
      </c>
      <c r="J69" s="21" t="s">
        <v>583</v>
      </c>
      <c r="K69" s="21"/>
    </row>
    <row r="70" spans="2:12" ht="45" x14ac:dyDescent="0.2">
      <c r="B70" s="37">
        <v>4</v>
      </c>
      <c r="C70" s="31"/>
      <c r="D70" s="23" t="s">
        <v>231</v>
      </c>
      <c r="E70" s="22" t="s">
        <v>109</v>
      </c>
      <c r="F70" s="21" t="s">
        <v>649</v>
      </c>
      <c r="G70" s="21" t="s">
        <v>385</v>
      </c>
      <c r="H70" s="21" t="s">
        <v>387</v>
      </c>
      <c r="I70" s="21" t="s">
        <v>584</v>
      </c>
      <c r="J70" s="21" t="s">
        <v>386</v>
      </c>
      <c r="K70" s="21"/>
    </row>
    <row r="71" spans="2:12" ht="30" x14ac:dyDescent="0.2">
      <c r="B71" s="37">
        <v>4</v>
      </c>
      <c r="C71" s="31"/>
      <c r="D71" s="23" t="s">
        <v>231</v>
      </c>
      <c r="E71" s="22" t="s">
        <v>110</v>
      </c>
      <c r="F71" s="21" t="s">
        <v>585</v>
      </c>
      <c r="G71" s="21" t="s">
        <v>451</v>
      </c>
      <c r="H71" s="21" t="s">
        <v>452</v>
      </c>
      <c r="I71" s="21" t="s">
        <v>453</v>
      </c>
      <c r="J71" s="21" t="s">
        <v>454</v>
      </c>
      <c r="K71" s="21"/>
    </row>
    <row r="72" spans="2:12" ht="45" x14ac:dyDescent="0.2">
      <c r="B72" s="37">
        <v>4</v>
      </c>
      <c r="C72" s="31"/>
      <c r="D72" s="23" t="s">
        <v>231</v>
      </c>
      <c r="E72" s="22" t="s">
        <v>111</v>
      </c>
      <c r="F72" s="21" t="s">
        <v>650</v>
      </c>
      <c r="G72" s="21" t="s">
        <v>388</v>
      </c>
      <c r="H72" s="21" t="s">
        <v>389</v>
      </c>
      <c r="I72" s="21" t="s">
        <v>390</v>
      </c>
      <c r="J72" s="21" t="s">
        <v>391</v>
      </c>
      <c r="K72" s="21"/>
    </row>
    <row r="73" spans="2:12" ht="30" x14ac:dyDescent="0.2">
      <c r="B73" s="37">
        <v>4</v>
      </c>
      <c r="C73" s="31"/>
      <c r="D73" s="23" t="s">
        <v>231</v>
      </c>
      <c r="E73" s="22" t="s">
        <v>112</v>
      </c>
      <c r="F73" s="21" t="s">
        <v>586</v>
      </c>
      <c r="G73" s="21" t="s">
        <v>392</v>
      </c>
      <c r="H73" s="21" t="s">
        <v>393</v>
      </c>
      <c r="I73" s="21" t="s">
        <v>394</v>
      </c>
      <c r="J73" s="21" t="s">
        <v>395</v>
      </c>
      <c r="K73" s="21"/>
    </row>
    <row r="74" spans="2:12" ht="90" x14ac:dyDescent="0.2">
      <c r="B74" s="37">
        <v>5</v>
      </c>
      <c r="C74" s="31"/>
      <c r="D74" s="23" t="s">
        <v>40</v>
      </c>
      <c r="E74" s="22" t="s">
        <v>113</v>
      </c>
      <c r="F74" s="21" t="s">
        <v>690</v>
      </c>
      <c r="G74" s="21" t="s">
        <v>587</v>
      </c>
      <c r="H74" s="21" t="s">
        <v>588</v>
      </c>
      <c r="I74" s="21" t="s">
        <v>589</v>
      </c>
      <c r="J74" s="21" t="s">
        <v>590</v>
      </c>
      <c r="K74" s="21"/>
    </row>
    <row r="75" spans="2:12" ht="90" x14ac:dyDescent="0.2">
      <c r="B75" s="37">
        <v>5</v>
      </c>
      <c r="C75" s="31"/>
      <c r="D75" s="23" t="s">
        <v>40</v>
      </c>
      <c r="E75" s="22" t="s">
        <v>114</v>
      </c>
      <c r="F75" s="21" t="s">
        <v>651</v>
      </c>
      <c r="G75" s="21" t="s">
        <v>591</v>
      </c>
      <c r="H75" s="21" t="s">
        <v>588</v>
      </c>
      <c r="I75" s="21" t="s">
        <v>589</v>
      </c>
      <c r="J75" s="21" t="s">
        <v>590</v>
      </c>
      <c r="K75" s="21"/>
    </row>
    <row r="76" spans="2:12" ht="60" x14ac:dyDescent="0.2">
      <c r="B76" s="37">
        <v>5</v>
      </c>
      <c r="C76" s="31"/>
      <c r="D76" s="23" t="s">
        <v>40</v>
      </c>
      <c r="E76" s="22" t="s">
        <v>115</v>
      </c>
      <c r="F76" s="21" t="s">
        <v>396</v>
      </c>
      <c r="G76" s="21" t="s">
        <v>397</v>
      </c>
      <c r="H76" s="21" t="s">
        <v>398</v>
      </c>
      <c r="I76" s="21" t="s">
        <v>399</v>
      </c>
      <c r="J76" s="21" t="s">
        <v>400</v>
      </c>
      <c r="K76" s="21"/>
    </row>
    <row r="77" spans="2:12" ht="45" x14ac:dyDescent="0.2">
      <c r="B77" s="37">
        <v>5</v>
      </c>
      <c r="C77" s="31"/>
      <c r="D77" s="23" t="s">
        <v>40</v>
      </c>
      <c r="E77" s="22" t="s">
        <v>116</v>
      </c>
      <c r="F77" s="21" t="s">
        <v>396</v>
      </c>
      <c r="G77" s="21" t="s">
        <v>401</v>
      </c>
      <c r="H77" s="21" t="s">
        <v>592</v>
      </c>
      <c r="I77" s="21" t="s">
        <v>402</v>
      </c>
      <c r="J77" s="21" t="s">
        <v>403</v>
      </c>
      <c r="K77" s="21"/>
    </row>
    <row r="78" spans="2:12" ht="15" x14ac:dyDescent="0.2">
      <c r="B78" s="37">
        <v>5</v>
      </c>
      <c r="C78" s="31"/>
      <c r="D78" s="23" t="s">
        <v>40</v>
      </c>
      <c r="E78" s="22" t="s">
        <v>117</v>
      </c>
      <c r="F78" s="65" t="s">
        <v>446</v>
      </c>
      <c r="G78" s="21" t="s">
        <v>447</v>
      </c>
      <c r="H78" s="21" t="s">
        <v>448</v>
      </c>
      <c r="I78" s="65" t="s">
        <v>449</v>
      </c>
      <c r="J78" s="21" t="s">
        <v>450</v>
      </c>
      <c r="K78" s="21"/>
      <c r="L78" s="20">
        <v>296</v>
      </c>
    </row>
    <row r="79" spans="2:12" ht="60" x14ac:dyDescent="0.2">
      <c r="B79" s="37">
        <v>5</v>
      </c>
      <c r="C79" s="31"/>
      <c r="D79" s="23" t="s">
        <v>40</v>
      </c>
      <c r="E79" s="22" t="s">
        <v>118</v>
      </c>
      <c r="F79" s="21" t="s">
        <v>404</v>
      </c>
      <c r="G79" s="21" t="s">
        <v>405</v>
      </c>
      <c r="H79" s="21" t="s">
        <v>593</v>
      </c>
      <c r="I79" s="21" t="s">
        <v>406</v>
      </c>
      <c r="J79" s="21" t="s">
        <v>407</v>
      </c>
      <c r="K79" s="21"/>
    </row>
    <row r="80" spans="2:12" ht="90" x14ac:dyDescent="0.2">
      <c r="B80" s="37">
        <v>5</v>
      </c>
      <c r="C80" s="31"/>
      <c r="D80" s="23" t="s">
        <v>40</v>
      </c>
      <c r="E80" s="22" t="s">
        <v>119</v>
      </c>
      <c r="F80" s="20" t="s">
        <v>411</v>
      </c>
      <c r="G80" s="20" t="s">
        <v>594</v>
      </c>
      <c r="H80" s="20" t="s">
        <v>412</v>
      </c>
      <c r="I80" s="20" t="s">
        <v>595</v>
      </c>
      <c r="J80" s="20" t="s">
        <v>596</v>
      </c>
      <c r="K80" s="21"/>
    </row>
    <row r="81" spans="2:12" ht="30" x14ac:dyDescent="0.2">
      <c r="B81" s="37">
        <v>5</v>
      </c>
      <c r="C81" s="31"/>
      <c r="D81" s="23" t="s">
        <v>40</v>
      </c>
      <c r="E81" s="22" t="s">
        <v>120</v>
      </c>
      <c r="F81" s="21" t="s">
        <v>597</v>
      </c>
      <c r="G81" s="21" t="s">
        <v>408</v>
      </c>
      <c r="H81" s="21" t="s">
        <v>409</v>
      </c>
      <c r="I81" s="21" t="s">
        <v>410</v>
      </c>
      <c r="J81" s="21" t="s">
        <v>598</v>
      </c>
      <c r="K81" s="21"/>
    </row>
    <row r="82" spans="2:12" ht="45" x14ac:dyDescent="0.2">
      <c r="B82" s="37">
        <v>5</v>
      </c>
      <c r="C82" s="31"/>
      <c r="D82" s="23" t="s">
        <v>229</v>
      </c>
      <c r="E82" s="22" t="s">
        <v>121</v>
      </c>
      <c r="F82" s="21" t="s">
        <v>599</v>
      </c>
      <c r="G82" s="21">
        <v>0</v>
      </c>
      <c r="H82" s="21">
        <v>1</v>
      </c>
      <c r="I82" s="21" t="s">
        <v>414</v>
      </c>
      <c r="J82" s="21" t="s">
        <v>413</v>
      </c>
      <c r="K82" s="21"/>
    </row>
    <row r="83" spans="2:12" ht="45" x14ac:dyDescent="0.2">
      <c r="B83" s="37">
        <v>5</v>
      </c>
      <c r="C83" s="31"/>
      <c r="D83" s="23" t="s">
        <v>229</v>
      </c>
      <c r="E83" s="22" t="s">
        <v>122</v>
      </c>
      <c r="F83" s="21" t="s">
        <v>600</v>
      </c>
      <c r="G83" s="21">
        <v>1</v>
      </c>
      <c r="H83" s="21">
        <v>0</v>
      </c>
      <c r="I83" s="21" t="s">
        <v>415</v>
      </c>
      <c r="J83" s="21" t="s">
        <v>416</v>
      </c>
      <c r="K83" s="21"/>
    </row>
    <row r="84" spans="2:12" ht="45" x14ac:dyDescent="0.2">
      <c r="B84" s="37">
        <v>5</v>
      </c>
      <c r="C84" s="31"/>
      <c r="D84" s="23" t="s">
        <v>229</v>
      </c>
      <c r="E84" s="22" t="s">
        <v>123</v>
      </c>
      <c r="F84" s="65" t="s">
        <v>601</v>
      </c>
      <c r="G84" s="21" t="s">
        <v>417</v>
      </c>
      <c r="H84" s="21" t="s">
        <v>418</v>
      </c>
      <c r="I84" s="21" t="s">
        <v>419</v>
      </c>
      <c r="J84" s="21" t="s">
        <v>420</v>
      </c>
      <c r="K84" s="21"/>
      <c r="L84" s="20">
        <v>305</v>
      </c>
    </row>
    <row r="85" spans="2:12" ht="75" x14ac:dyDescent="0.2">
      <c r="B85" s="37">
        <v>5</v>
      </c>
      <c r="C85" s="31"/>
      <c r="D85" s="23" t="s">
        <v>229</v>
      </c>
      <c r="E85" s="22" t="s">
        <v>124</v>
      </c>
      <c r="F85" s="21" t="s">
        <v>602</v>
      </c>
      <c r="G85" s="21" t="s">
        <v>534</v>
      </c>
      <c r="H85" s="21" t="s">
        <v>533</v>
      </c>
      <c r="I85" s="21" t="s">
        <v>535</v>
      </c>
      <c r="J85" s="21" t="s">
        <v>536</v>
      </c>
      <c r="K85" s="21"/>
    </row>
    <row r="86" spans="2:12" ht="45" x14ac:dyDescent="0.2">
      <c r="B86" s="37">
        <v>5</v>
      </c>
      <c r="C86" s="31"/>
      <c r="D86" s="23" t="s">
        <v>229</v>
      </c>
      <c r="E86" s="22" t="s">
        <v>125</v>
      </c>
      <c r="F86" s="65" t="s">
        <v>603</v>
      </c>
      <c r="G86" s="21" t="s">
        <v>421</v>
      </c>
      <c r="H86" s="21" t="s">
        <v>422</v>
      </c>
      <c r="I86" s="21" t="s">
        <v>423</v>
      </c>
      <c r="J86" s="21" t="s">
        <v>424</v>
      </c>
      <c r="K86" s="21"/>
      <c r="L86" s="20">
        <v>307</v>
      </c>
    </row>
    <row r="87" spans="2:12" ht="90" x14ac:dyDescent="0.2">
      <c r="B87" s="37">
        <v>5</v>
      </c>
      <c r="C87" s="31"/>
      <c r="D87" s="23" t="s">
        <v>231</v>
      </c>
      <c r="E87" s="22" t="s">
        <v>126</v>
      </c>
      <c r="F87" s="21" t="s">
        <v>689</v>
      </c>
      <c r="G87" s="21" t="s">
        <v>604</v>
      </c>
      <c r="H87" s="21" t="s">
        <v>605</v>
      </c>
      <c r="I87" s="21" t="s">
        <v>606</v>
      </c>
      <c r="J87" s="21" t="s">
        <v>607</v>
      </c>
      <c r="K87" s="21"/>
    </row>
    <row r="88" spans="2:12" ht="45" x14ac:dyDescent="0.2">
      <c r="B88" s="37">
        <v>5</v>
      </c>
      <c r="C88" s="31"/>
      <c r="D88" s="23" t="s">
        <v>231</v>
      </c>
      <c r="E88" s="22" t="s">
        <v>127</v>
      </c>
      <c r="F88" s="65" t="s">
        <v>608</v>
      </c>
      <c r="G88" s="21" t="s">
        <v>425</v>
      </c>
      <c r="H88" s="21" t="s">
        <v>426</v>
      </c>
      <c r="I88" s="21" t="s">
        <v>427</v>
      </c>
      <c r="J88" s="21" t="s">
        <v>428</v>
      </c>
      <c r="K88" s="21"/>
      <c r="L88" s="20">
        <v>309</v>
      </c>
    </row>
    <row r="89" spans="2:12" ht="60" x14ac:dyDescent="0.2">
      <c r="B89" s="37">
        <v>5</v>
      </c>
      <c r="C89" s="31"/>
      <c r="D89" s="23" t="s">
        <v>231</v>
      </c>
      <c r="E89" s="22" t="s">
        <v>128</v>
      </c>
      <c r="F89" s="21" t="s">
        <v>609</v>
      </c>
      <c r="G89" s="21" t="s">
        <v>610</v>
      </c>
      <c r="H89" s="21" t="s">
        <v>611</v>
      </c>
      <c r="I89" s="21" t="s">
        <v>612</v>
      </c>
      <c r="J89" s="21" t="s">
        <v>613</v>
      </c>
      <c r="K89" s="21"/>
    </row>
    <row r="90" spans="2:12" ht="30" x14ac:dyDescent="0.2">
      <c r="B90" s="37">
        <v>5</v>
      </c>
      <c r="C90" s="31"/>
      <c r="D90" s="23" t="s">
        <v>231</v>
      </c>
      <c r="E90" s="22" t="s">
        <v>129</v>
      </c>
      <c r="F90" s="21" t="s">
        <v>614</v>
      </c>
      <c r="G90" s="21" t="s">
        <v>429</v>
      </c>
      <c r="H90" s="21" t="s">
        <v>430</v>
      </c>
      <c r="I90" s="21" t="s">
        <v>431</v>
      </c>
      <c r="J90" s="21" t="s">
        <v>432</v>
      </c>
      <c r="K90" s="21"/>
    </row>
    <row r="91" spans="2:12" ht="30" x14ac:dyDescent="0.2">
      <c r="B91" s="37">
        <v>5</v>
      </c>
      <c r="C91" s="31"/>
      <c r="D91" s="23" t="s">
        <v>231</v>
      </c>
      <c r="E91" s="22" t="s">
        <v>130</v>
      </c>
      <c r="F91" s="21" t="s">
        <v>615</v>
      </c>
      <c r="G91" s="21" t="s">
        <v>433</v>
      </c>
      <c r="H91" s="21" t="s">
        <v>434</v>
      </c>
      <c r="I91" s="21" t="s">
        <v>435</v>
      </c>
      <c r="J91" s="21" t="s">
        <v>436</v>
      </c>
      <c r="K91" s="21"/>
    </row>
    <row r="92" spans="2:12" ht="15" x14ac:dyDescent="0.2">
      <c r="B92" s="37"/>
      <c r="C92" s="31"/>
      <c r="D92" s="23"/>
      <c r="E92" s="22" t="s">
        <v>131</v>
      </c>
      <c r="F92" s="21"/>
      <c r="G92" s="21"/>
      <c r="H92" s="21"/>
      <c r="I92" s="21"/>
      <c r="J92" s="21"/>
      <c r="K92" s="21"/>
    </row>
    <row r="93" spans="2:12" ht="15" x14ac:dyDescent="0.2">
      <c r="B93" s="37"/>
      <c r="C93" s="31"/>
      <c r="D93" s="23"/>
      <c r="E93" s="22" t="s">
        <v>132</v>
      </c>
      <c r="F93" s="21"/>
      <c r="G93" s="21"/>
      <c r="H93" s="21"/>
      <c r="I93" s="21"/>
      <c r="J93" s="21"/>
      <c r="K93" s="21"/>
    </row>
    <row r="94" spans="2:12" ht="15" x14ac:dyDescent="0.2">
      <c r="B94" s="37"/>
      <c r="C94" s="31"/>
      <c r="D94" s="23"/>
      <c r="E94" s="22" t="s">
        <v>133</v>
      </c>
      <c r="F94" s="21"/>
      <c r="G94" s="21"/>
      <c r="H94" s="21"/>
      <c r="I94" s="21"/>
      <c r="J94" s="21"/>
      <c r="K94" s="21"/>
    </row>
    <row r="95" spans="2:12" ht="15" x14ac:dyDescent="0.2">
      <c r="B95" s="37"/>
      <c r="C95" s="31"/>
      <c r="D95" s="23"/>
      <c r="E95" s="22" t="s">
        <v>134</v>
      </c>
      <c r="F95" s="21"/>
      <c r="G95" s="21"/>
      <c r="H95" s="21"/>
      <c r="I95" s="21"/>
      <c r="J95" s="21"/>
      <c r="K95" s="21"/>
    </row>
    <row r="96" spans="2:12" ht="15" x14ac:dyDescent="0.2">
      <c r="B96" s="37"/>
      <c r="C96" s="31"/>
      <c r="D96" s="23"/>
      <c r="E96" s="22" t="s">
        <v>135</v>
      </c>
      <c r="F96" s="21"/>
      <c r="G96" s="21"/>
      <c r="H96" s="21"/>
      <c r="I96" s="21"/>
      <c r="J96" s="21"/>
      <c r="K96" s="21"/>
    </row>
    <row r="97" spans="2:11" ht="15" x14ac:dyDescent="0.2">
      <c r="B97" s="37"/>
      <c r="C97" s="31"/>
      <c r="D97" s="23"/>
      <c r="E97" s="22" t="s">
        <v>136</v>
      </c>
      <c r="F97" s="21"/>
      <c r="G97" s="21"/>
      <c r="H97" s="21"/>
      <c r="I97" s="21"/>
      <c r="J97" s="21"/>
      <c r="K97" s="21"/>
    </row>
    <row r="98" spans="2:11" ht="15" x14ac:dyDescent="0.2">
      <c r="B98" s="37"/>
      <c r="C98" s="31"/>
      <c r="D98" s="23"/>
      <c r="E98" s="22" t="s">
        <v>137</v>
      </c>
      <c r="F98" s="21"/>
      <c r="G98" s="21"/>
      <c r="H98" s="21"/>
      <c r="I98" s="21"/>
      <c r="J98" s="21"/>
      <c r="K98" s="21"/>
    </row>
    <row r="99" spans="2:11" ht="15" x14ac:dyDescent="0.2">
      <c r="B99" s="37"/>
      <c r="C99" s="31"/>
      <c r="D99" s="23"/>
      <c r="E99" s="22" t="s">
        <v>138</v>
      </c>
      <c r="F99" s="21"/>
      <c r="G99" s="21"/>
      <c r="H99" s="21"/>
      <c r="I99" s="21"/>
      <c r="J99" s="21"/>
      <c r="K99" s="21"/>
    </row>
    <row r="100" spans="2:11" ht="15" x14ac:dyDescent="0.2">
      <c r="B100" s="37"/>
      <c r="C100" s="31"/>
      <c r="D100" s="23"/>
      <c r="E100" s="22" t="s">
        <v>139</v>
      </c>
      <c r="F100" s="21"/>
      <c r="G100" s="21"/>
      <c r="H100" s="21"/>
      <c r="I100" s="21"/>
      <c r="J100" s="21"/>
      <c r="K100" s="21"/>
    </row>
    <row r="101" spans="2:11" ht="15" x14ac:dyDescent="0.2">
      <c r="B101" s="37"/>
      <c r="C101" s="31"/>
      <c r="D101" s="23"/>
      <c r="E101" s="22" t="s">
        <v>140</v>
      </c>
      <c r="F101" s="21"/>
      <c r="G101" s="21"/>
      <c r="H101" s="21"/>
      <c r="I101" s="21"/>
      <c r="J101" s="21"/>
      <c r="K101" s="21"/>
    </row>
    <row r="102" spans="2:11" ht="15" x14ac:dyDescent="0.2">
      <c r="B102" s="37"/>
      <c r="C102" s="31"/>
      <c r="D102" s="23"/>
      <c r="E102" s="22" t="s">
        <v>141</v>
      </c>
      <c r="F102" s="21"/>
      <c r="G102" s="21"/>
      <c r="H102" s="21"/>
      <c r="I102" s="21"/>
      <c r="J102" s="21"/>
      <c r="K102" s="21"/>
    </row>
    <row r="103" spans="2:11" ht="15" x14ac:dyDescent="0.2">
      <c r="B103" s="37"/>
      <c r="C103" s="31"/>
      <c r="D103" s="23"/>
      <c r="E103" s="22" t="s">
        <v>142</v>
      </c>
      <c r="F103" s="21"/>
      <c r="G103" s="21"/>
      <c r="H103" s="21"/>
      <c r="I103" s="21"/>
      <c r="J103" s="21"/>
      <c r="K103" s="21"/>
    </row>
    <row r="104" spans="2:11" ht="15" x14ac:dyDescent="0.2">
      <c r="B104" s="37"/>
      <c r="C104" s="31"/>
      <c r="D104" s="23"/>
      <c r="E104" s="22" t="s">
        <v>143</v>
      </c>
      <c r="F104" s="21"/>
      <c r="G104" s="21"/>
      <c r="H104" s="21"/>
      <c r="I104" s="21"/>
      <c r="J104" s="21"/>
      <c r="K104" s="21"/>
    </row>
    <row r="105" spans="2:11" ht="15" x14ac:dyDescent="0.2">
      <c r="B105" s="37"/>
      <c r="C105" s="31"/>
      <c r="D105" s="23"/>
      <c r="E105" s="22" t="s">
        <v>144</v>
      </c>
      <c r="F105" s="21"/>
      <c r="G105" s="21"/>
      <c r="H105" s="21"/>
      <c r="I105" s="21"/>
      <c r="J105" s="21"/>
      <c r="K105" s="21"/>
    </row>
    <row r="106" spans="2:11" ht="15" x14ac:dyDescent="0.2">
      <c r="B106" s="37"/>
      <c r="C106" s="31"/>
      <c r="D106" s="23"/>
      <c r="E106" s="22" t="s">
        <v>145</v>
      </c>
      <c r="F106" s="21"/>
      <c r="G106" s="21"/>
      <c r="H106" s="21"/>
      <c r="I106" s="21"/>
      <c r="J106" s="21"/>
      <c r="K106" s="21"/>
    </row>
    <row r="107" spans="2:11" ht="15" x14ac:dyDescent="0.2">
      <c r="B107" s="37"/>
      <c r="C107" s="31"/>
      <c r="D107" s="23"/>
      <c r="E107" s="22" t="s">
        <v>146</v>
      </c>
      <c r="F107" s="21"/>
      <c r="G107" s="21"/>
      <c r="H107" s="21"/>
      <c r="I107" s="21"/>
      <c r="J107" s="21"/>
      <c r="K107" s="21"/>
    </row>
    <row r="108" spans="2:11" ht="15" x14ac:dyDescent="0.2">
      <c r="B108" s="37"/>
      <c r="C108" s="31"/>
      <c r="D108" s="23"/>
      <c r="E108" s="22" t="s">
        <v>147</v>
      </c>
      <c r="F108" s="21"/>
      <c r="G108" s="21"/>
      <c r="H108" s="21"/>
      <c r="I108" s="21"/>
      <c r="J108" s="21"/>
      <c r="K108" s="21"/>
    </row>
    <row r="109" spans="2:11" ht="15" x14ac:dyDescent="0.2">
      <c r="B109" s="37"/>
      <c r="C109" s="31"/>
      <c r="D109" s="23"/>
      <c r="E109" s="22" t="s">
        <v>148</v>
      </c>
      <c r="F109" s="21"/>
      <c r="G109" s="21"/>
      <c r="H109" s="21"/>
      <c r="I109" s="21"/>
      <c r="J109" s="21"/>
      <c r="K109" s="21"/>
    </row>
    <row r="110" spans="2:11" ht="15" x14ac:dyDescent="0.2">
      <c r="B110" s="37"/>
      <c r="C110" s="31"/>
      <c r="D110" s="23"/>
      <c r="E110" s="22" t="s">
        <v>149</v>
      </c>
      <c r="F110" s="21"/>
      <c r="G110" s="21"/>
      <c r="H110" s="21"/>
      <c r="I110" s="21"/>
      <c r="J110" s="21"/>
      <c r="K110" s="21"/>
    </row>
    <row r="111" spans="2:11" ht="15" x14ac:dyDescent="0.2">
      <c r="B111" s="37"/>
      <c r="C111" s="31"/>
      <c r="D111" s="23"/>
      <c r="E111" s="22" t="s">
        <v>150</v>
      </c>
      <c r="F111" s="21"/>
      <c r="G111" s="21"/>
      <c r="H111" s="21"/>
      <c r="I111" s="21"/>
      <c r="J111" s="21"/>
      <c r="K111" s="21"/>
    </row>
    <row r="112" spans="2:11" ht="15" x14ac:dyDescent="0.2">
      <c r="B112" s="37"/>
      <c r="C112" s="31"/>
      <c r="D112" s="23"/>
      <c r="E112" s="22" t="s">
        <v>151</v>
      </c>
      <c r="F112" s="21"/>
      <c r="G112" s="21"/>
      <c r="H112" s="21"/>
      <c r="I112" s="21"/>
      <c r="J112" s="21"/>
      <c r="K112" s="21"/>
    </row>
    <row r="113" spans="2:11" ht="15" x14ac:dyDescent="0.2">
      <c r="B113" s="37"/>
      <c r="C113" s="31"/>
      <c r="D113" s="23"/>
      <c r="E113" s="22" t="s">
        <v>152</v>
      </c>
      <c r="F113" s="21"/>
      <c r="G113" s="21"/>
      <c r="H113" s="21"/>
      <c r="I113" s="21"/>
      <c r="J113" s="21"/>
      <c r="K113" s="21"/>
    </row>
    <row r="114" spans="2:11" ht="15" x14ac:dyDescent="0.2">
      <c r="B114" s="37"/>
      <c r="C114" s="31"/>
      <c r="D114" s="23"/>
      <c r="E114" s="22" t="s">
        <v>153</v>
      </c>
      <c r="F114" s="21"/>
      <c r="G114" s="21"/>
      <c r="H114" s="21"/>
      <c r="I114" s="21"/>
      <c r="J114" s="21"/>
      <c r="K114" s="21"/>
    </row>
    <row r="115" spans="2:11" ht="15" x14ac:dyDescent="0.2">
      <c r="B115" s="37"/>
      <c r="C115" s="31"/>
      <c r="D115" s="23"/>
      <c r="E115" s="22" t="s">
        <v>154</v>
      </c>
      <c r="F115" s="21"/>
      <c r="G115" s="21"/>
      <c r="H115" s="21"/>
      <c r="I115" s="21"/>
      <c r="J115" s="21"/>
      <c r="K115" s="21"/>
    </row>
    <row r="116" spans="2:11" ht="15" x14ac:dyDescent="0.2">
      <c r="B116" s="37"/>
      <c r="C116" s="31"/>
      <c r="D116" s="23"/>
      <c r="E116" s="22" t="s">
        <v>155</v>
      </c>
      <c r="F116" s="21"/>
      <c r="G116" s="21"/>
      <c r="H116" s="21"/>
      <c r="I116" s="21"/>
      <c r="J116" s="21"/>
      <c r="K116" s="21"/>
    </row>
    <row r="117" spans="2:11" ht="15" x14ac:dyDescent="0.2">
      <c r="B117" s="37"/>
      <c r="C117" s="31"/>
      <c r="D117" s="23"/>
      <c r="E117" s="22" t="s">
        <v>156</v>
      </c>
      <c r="F117" s="21"/>
      <c r="G117" s="21"/>
      <c r="H117" s="21"/>
      <c r="I117" s="21"/>
      <c r="J117" s="21"/>
      <c r="K117" s="21"/>
    </row>
    <row r="118" spans="2:11" ht="15" x14ac:dyDescent="0.2">
      <c r="B118" s="37"/>
      <c r="C118" s="31"/>
      <c r="D118" s="23"/>
      <c r="E118" s="22" t="s">
        <v>157</v>
      </c>
      <c r="F118" s="21"/>
      <c r="G118" s="21"/>
      <c r="H118" s="21"/>
      <c r="I118" s="21"/>
      <c r="J118" s="21"/>
      <c r="K118" s="21"/>
    </row>
    <row r="119" spans="2:11" ht="15" x14ac:dyDescent="0.2">
      <c r="B119" s="37"/>
      <c r="C119" s="31"/>
      <c r="D119" s="23"/>
      <c r="E119" s="22" t="s">
        <v>158</v>
      </c>
      <c r="F119" s="21"/>
      <c r="G119" s="21"/>
      <c r="H119" s="21"/>
      <c r="I119" s="21"/>
      <c r="J119" s="21"/>
      <c r="K119" s="21"/>
    </row>
    <row r="120" spans="2:11" ht="15" x14ac:dyDescent="0.2">
      <c r="B120" s="37"/>
      <c r="C120" s="31"/>
      <c r="D120" s="23"/>
      <c r="E120" s="22" t="s">
        <v>159</v>
      </c>
      <c r="F120" s="21"/>
      <c r="G120" s="21"/>
      <c r="H120" s="21"/>
      <c r="I120" s="21"/>
      <c r="J120" s="21"/>
      <c r="K120" s="21"/>
    </row>
    <row r="121" spans="2:11" ht="15" x14ac:dyDescent="0.2">
      <c r="B121" s="37"/>
      <c r="C121" s="31"/>
      <c r="D121" s="23"/>
      <c r="E121" s="22" t="s">
        <v>160</v>
      </c>
      <c r="F121" s="21"/>
      <c r="G121" s="21"/>
      <c r="H121" s="21"/>
      <c r="I121" s="21"/>
      <c r="J121" s="21"/>
      <c r="K121" s="21"/>
    </row>
    <row r="122" spans="2:11" x14ac:dyDescent="0.2">
      <c r="B122" s="37"/>
      <c r="C122" s="31"/>
      <c r="D122" s="23"/>
      <c r="F122" s="21"/>
      <c r="G122" s="21"/>
      <c r="H122" s="21"/>
      <c r="I122" s="21"/>
      <c r="J122" s="21"/>
      <c r="K122" s="21"/>
    </row>
    <row r="123" spans="2:11" x14ac:dyDescent="0.2">
      <c r="B123" s="37"/>
      <c r="C123" s="31"/>
      <c r="D123" s="23"/>
      <c r="F123" s="21"/>
      <c r="G123" s="21"/>
      <c r="H123" s="21"/>
      <c r="I123" s="21"/>
      <c r="J123" s="21"/>
      <c r="K123" s="21"/>
    </row>
    <row r="124" spans="2:11" x14ac:dyDescent="0.2">
      <c r="B124" s="37"/>
      <c r="C124" s="31"/>
      <c r="D124" s="23"/>
      <c r="F124" s="21"/>
      <c r="G124" s="21"/>
      <c r="H124" s="21"/>
      <c r="I124" s="21"/>
      <c r="J124" s="21"/>
      <c r="K124" s="21"/>
    </row>
    <row r="125" spans="2:11" x14ac:dyDescent="0.2">
      <c r="B125" s="37"/>
      <c r="C125" s="31"/>
      <c r="D125" s="23"/>
      <c r="F125" s="21"/>
      <c r="G125" s="21"/>
      <c r="H125" s="21"/>
      <c r="I125" s="21"/>
      <c r="J125" s="21"/>
      <c r="K125" s="21"/>
    </row>
    <row r="126" spans="2:11" x14ac:dyDescent="0.2">
      <c r="B126" s="37"/>
      <c r="C126" s="31"/>
      <c r="D126" s="23"/>
      <c r="F126" s="21"/>
      <c r="G126" s="21"/>
      <c r="H126" s="21"/>
      <c r="I126" s="21"/>
      <c r="J126" s="21"/>
      <c r="K126" s="21"/>
    </row>
    <row r="127" spans="2:11" x14ac:dyDescent="0.2">
      <c r="B127" s="37"/>
      <c r="C127" s="31"/>
      <c r="D127" s="23"/>
      <c r="F127" s="21"/>
      <c r="G127" s="21"/>
      <c r="H127" s="21"/>
      <c r="I127" s="21"/>
      <c r="J127" s="21"/>
      <c r="K127" s="21"/>
    </row>
    <row r="128" spans="2:11" x14ac:dyDescent="0.2">
      <c r="B128" s="37"/>
      <c r="C128" s="31"/>
      <c r="D128" s="23"/>
      <c r="F128" s="21"/>
      <c r="G128" s="21"/>
      <c r="H128" s="21"/>
      <c r="I128" s="21"/>
      <c r="J128" s="21"/>
      <c r="K128" s="21"/>
    </row>
    <row r="129" spans="2:11" x14ac:dyDescent="0.2">
      <c r="B129" s="37"/>
      <c r="C129" s="31"/>
      <c r="D129" s="23"/>
      <c r="F129" s="21"/>
      <c r="G129" s="21"/>
      <c r="H129" s="21"/>
      <c r="I129" s="21"/>
      <c r="J129" s="21"/>
      <c r="K129" s="21"/>
    </row>
    <row r="130" spans="2:11" x14ac:dyDescent="0.2">
      <c r="B130" s="37"/>
      <c r="C130" s="31"/>
      <c r="D130" s="23"/>
      <c r="F130" s="21"/>
      <c r="G130" s="21"/>
      <c r="H130" s="21"/>
      <c r="I130" s="21"/>
      <c r="J130" s="21"/>
      <c r="K130" s="21"/>
    </row>
    <row r="131" spans="2:11" x14ac:dyDescent="0.2">
      <c r="B131" s="37"/>
      <c r="C131" s="31"/>
      <c r="D131" s="23"/>
      <c r="F131" s="21"/>
      <c r="G131" s="21"/>
      <c r="H131" s="21"/>
      <c r="I131" s="21"/>
      <c r="J131" s="21"/>
      <c r="K131" s="21"/>
    </row>
    <row r="132" spans="2:11" x14ac:dyDescent="0.2">
      <c r="B132" s="37"/>
      <c r="C132" s="31"/>
      <c r="D132" s="23"/>
      <c r="F132" s="21"/>
      <c r="G132" s="21"/>
      <c r="H132" s="21"/>
      <c r="I132" s="21"/>
      <c r="J132" s="21"/>
      <c r="K132" s="21"/>
    </row>
    <row r="133" spans="2:11" x14ac:dyDescent="0.2">
      <c r="B133" s="37"/>
      <c r="C133" s="31"/>
      <c r="D133" s="23"/>
      <c r="F133" s="21"/>
      <c r="G133" s="21"/>
      <c r="H133" s="21"/>
      <c r="I133" s="21"/>
      <c r="J133" s="21"/>
      <c r="K133" s="21"/>
    </row>
    <row r="134" spans="2:11" x14ac:dyDescent="0.2">
      <c r="B134" s="37"/>
      <c r="C134" s="31"/>
      <c r="D134" s="23"/>
      <c r="F134" s="21"/>
      <c r="G134" s="21"/>
      <c r="H134" s="21"/>
      <c r="I134" s="21"/>
      <c r="J134" s="21"/>
      <c r="K134" s="21"/>
    </row>
    <row r="135" spans="2:11" x14ac:dyDescent="0.2">
      <c r="B135" s="37"/>
      <c r="C135" s="31"/>
      <c r="D135" s="23"/>
      <c r="F135" s="21"/>
      <c r="G135" s="21"/>
      <c r="H135" s="21"/>
      <c r="I135" s="21"/>
      <c r="J135" s="21"/>
      <c r="K135" s="21"/>
    </row>
    <row r="136" spans="2:11" x14ac:dyDescent="0.2">
      <c r="B136" s="37"/>
      <c r="C136" s="31"/>
      <c r="D136" s="23"/>
      <c r="F136" s="21"/>
      <c r="G136" s="21"/>
      <c r="H136" s="21"/>
      <c r="I136" s="21"/>
      <c r="J136" s="21"/>
      <c r="K136" s="21"/>
    </row>
    <row r="137" spans="2:11" x14ac:dyDescent="0.2">
      <c r="B137" s="37"/>
      <c r="C137" s="31"/>
      <c r="D137" s="23"/>
      <c r="F137" s="21"/>
      <c r="G137" s="21"/>
      <c r="H137" s="21"/>
      <c r="I137" s="21"/>
      <c r="J137" s="21"/>
      <c r="K137" s="21"/>
    </row>
    <row r="138" spans="2:11" x14ac:dyDescent="0.2">
      <c r="B138" s="37"/>
      <c r="C138" s="31"/>
      <c r="D138" s="23"/>
      <c r="F138" s="21"/>
      <c r="G138" s="21"/>
      <c r="H138" s="21"/>
      <c r="I138" s="21"/>
      <c r="J138" s="21"/>
      <c r="K138" s="21"/>
    </row>
    <row r="139" spans="2:11" x14ac:dyDescent="0.2">
      <c r="B139" s="37"/>
      <c r="C139" s="31"/>
      <c r="D139" s="23"/>
      <c r="F139" s="21"/>
      <c r="G139" s="21"/>
      <c r="H139" s="21"/>
      <c r="I139" s="21"/>
      <c r="J139" s="21"/>
      <c r="K139" s="21"/>
    </row>
    <row r="140" spans="2:11" x14ac:dyDescent="0.2">
      <c r="B140" s="37"/>
      <c r="C140" s="31"/>
      <c r="D140" s="23"/>
      <c r="F140" s="21"/>
      <c r="G140" s="21"/>
      <c r="H140" s="21"/>
      <c r="I140" s="21"/>
      <c r="J140" s="21"/>
      <c r="K140" s="21"/>
    </row>
    <row r="141" spans="2:11" x14ac:dyDescent="0.2">
      <c r="B141" s="37"/>
      <c r="C141" s="31"/>
      <c r="D141" s="23"/>
      <c r="F141" s="21"/>
      <c r="G141" s="21"/>
      <c r="H141" s="21"/>
      <c r="I141" s="21"/>
      <c r="J141" s="21"/>
      <c r="K141" s="21"/>
    </row>
    <row r="142" spans="2:11" x14ac:dyDescent="0.2">
      <c r="B142" s="37"/>
      <c r="C142" s="31"/>
      <c r="D142" s="23"/>
      <c r="F142" s="21"/>
      <c r="G142" s="21"/>
      <c r="H142" s="21"/>
      <c r="I142" s="21"/>
      <c r="J142" s="21"/>
      <c r="K142" s="21"/>
    </row>
    <row r="143" spans="2:11" x14ac:dyDescent="0.2">
      <c r="B143" s="37"/>
      <c r="C143" s="31"/>
      <c r="D143" s="23"/>
      <c r="F143" s="21"/>
      <c r="G143" s="21"/>
      <c r="H143" s="21"/>
      <c r="I143" s="21"/>
      <c r="J143" s="21"/>
      <c r="K143" s="21"/>
    </row>
    <row r="144" spans="2:11" x14ac:dyDescent="0.2">
      <c r="B144" s="37"/>
      <c r="C144" s="31"/>
      <c r="D144" s="23"/>
      <c r="F144" s="21"/>
      <c r="G144" s="21"/>
      <c r="H144" s="21"/>
      <c r="I144" s="21"/>
      <c r="J144" s="21"/>
      <c r="K144" s="21"/>
    </row>
    <row r="145" spans="2:11" x14ac:dyDescent="0.2">
      <c r="B145" s="37"/>
      <c r="C145" s="31"/>
      <c r="D145" s="23"/>
      <c r="F145" s="21"/>
      <c r="G145" s="21"/>
      <c r="H145" s="21"/>
      <c r="I145" s="21"/>
      <c r="J145" s="21"/>
      <c r="K145" s="21"/>
    </row>
    <row r="146" spans="2:11" x14ac:dyDescent="0.2">
      <c r="B146" s="37"/>
      <c r="C146" s="31"/>
      <c r="D146" s="23"/>
      <c r="F146" s="21"/>
      <c r="G146" s="21"/>
      <c r="H146" s="21"/>
      <c r="I146" s="21"/>
      <c r="J146" s="21"/>
      <c r="K146" s="21"/>
    </row>
    <row r="147" spans="2:11" x14ac:dyDescent="0.2">
      <c r="B147" s="37"/>
      <c r="C147" s="31"/>
      <c r="D147" s="23"/>
      <c r="F147" s="21"/>
      <c r="G147" s="21"/>
      <c r="H147" s="21"/>
      <c r="I147" s="21"/>
      <c r="J147" s="21"/>
      <c r="K147" s="21"/>
    </row>
    <row r="148" spans="2:11" x14ac:dyDescent="0.2">
      <c r="B148" s="37"/>
      <c r="C148" s="31"/>
      <c r="D148" s="23"/>
      <c r="F148" s="21"/>
      <c r="G148" s="21"/>
      <c r="H148" s="21"/>
      <c r="I148" s="21"/>
      <c r="J148" s="21"/>
      <c r="K148" s="21"/>
    </row>
    <row r="149" spans="2:11" x14ac:dyDescent="0.2">
      <c r="B149" s="37"/>
      <c r="C149" s="31"/>
      <c r="D149" s="23"/>
      <c r="F149" s="21"/>
      <c r="G149" s="21"/>
      <c r="H149" s="21"/>
      <c r="I149" s="21"/>
      <c r="J149" s="21"/>
      <c r="K149" s="21"/>
    </row>
    <row r="150" spans="2:11" x14ac:dyDescent="0.2">
      <c r="B150" s="37"/>
      <c r="C150" s="31"/>
      <c r="D150" s="23"/>
      <c r="F150" s="21"/>
      <c r="G150" s="21"/>
      <c r="H150" s="21"/>
      <c r="I150" s="21"/>
      <c r="J150" s="21"/>
      <c r="K150" s="21"/>
    </row>
    <row r="151" spans="2:11" x14ac:dyDescent="0.2">
      <c r="B151" s="37"/>
      <c r="C151" s="31"/>
      <c r="D151" s="23"/>
      <c r="F151" s="21"/>
      <c r="G151" s="21"/>
      <c r="H151" s="21"/>
      <c r="I151" s="21"/>
      <c r="J151" s="21"/>
      <c r="K151" s="21"/>
    </row>
    <row r="152" spans="2:11" x14ac:dyDescent="0.2">
      <c r="B152" s="37"/>
      <c r="C152" s="31"/>
      <c r="D152" s="23"/>
      <c r="F152" s="21"/>
      <c r="G152" s="21"/>
      <c r="H152" s="21"/>
      <c r="I152" s="21"/>
      <c r="J152" s="21"/>
      <c r="K152" s="21"/>
    </row>
    <row r="153" spans="2:11" x14ac:dyDescent="0.2">
      <c r="B153" s="37"/>
      <c r="C153" s="31"/>
      <c r="D153" s="23"/>
      <c r="F153" s="21"/>
      <c r="G153" s="21"/>
      <c r="H153" s="21"/>
      <c r="I153" s="21"/>
      <c r="J153" s="21"/>
      <c r="K153" s="21"/>
    </row>
    <row r="154" spans="2:11" x14ac:dyDescent="0.2">
      <c r="B154" s="37"/>
      <c r="C154" s="31"/>
      <c r="D154" s="23"/>
      <c r="F154" s="21"/>
      <c r="G154" s="21"/>
      <c r="H154" s="21"/>
      <c r="I154" s="21"/>
      <c r="J154" s="21"/>
      <c r="K154" s="21"/>
    </row>
    <row r="155" spans="2:11" x14ac:dyDescent="0.2">
      <c r="B155" s="37"/>
      <c r="C155" s="31"/>
      <c r="D155" s="23"/>
      <c r="F155" s="21"/>
      <c r="G155" s="21"/>
      <c r="H155" s="21"/>
      <c r="I155" s="21"/>
      <c r="J155" s="21"/>
      <c r="K155" s="21"/>
    </row>
    <row r="156" spans="2:11" x14ac:dyDescent="0.2">
      <c r="B156" s="37"/>
      <c r="C156" s="31"/>
      <c r="D156" s="23"/>
      <c r="F156" s="21"/>
      <c r="G156" s="21"/>
      <c r="H156" s="21"/>
      <c r="I156" s="21"/>
      <c r="J156" s="21"/>
      <c r="K156" s="21"/>
    </row>
    <row r="157" spans="2:11" x14ac:dyDescent="0.2">
      <c r="B157" s="37"/>
      <c r="C157" s="31"/>
      <c r="D157" s="23"/>
      <c r="F157" s="21"/>
      <c r="G157" s="21"/>
      <c r="H157" s="21"/>
      <c r="I157" s="21"/>
      <c r="J157" s="21"/>
      <c r="K157" s="21"/>
    </row>
    <row r="158" spans="2:11" x14ac:dyDescent="0.2">
      <c r="B158" s="37"/>
      <c r="C158" s="31"/>
      <c r="D158" s="23"/>
      <c r="F158" s="21"/>
      <c r="G158" s="21"/>
      <c r="H158" s="21"/>
      <c r="I158" s="21"/>
      <c r="J158" s="21"/>
      <c r="K158" s="21"/>
    </row>
    <row r="159" spans="2:11" x14ac:dyDescent="0.2">
      <c r="B159" s="37"/>
      <c r="C159" s="31"/>
      <c r="D159" s="23"/>
      <c r="F159" s="21"/>
      <c r="G159" s="21"/>
      <c r="H159" s="21"/>
      <c r="I159" s="21"/>
      <c r="J159" s="21"/>
      <c r="K159" s="21"/>
    </row>
    <row r="160" spans="2:11" x14ac:dyDescent="0.2">
      <c r="B160" s="37"/>
      <c r="C160" s="31"/>
      <c r="D160" s="23"/>
      <c r="F160" s="21"/>
      <c r="G160" s="21"/>
      <c r="H160" s="21"/>
      <c r="I160" s="21"/>
      <c r="J160" s="21"/>
      <c r="K160" s="21"/>
    </row>
    <row r="161" spans="2:11" x14ac:dyDescent="0.2">
      <c r="B161" s="37"/>
      <c r="C161" s="31"/>
      <c r="D161" s="23"/>
      <c r="F161" s="21"/>
      <c r="G161" s="21"/>
      <c r="H161" s="21"/>
      <c r="I161" s="21"/>
      <c r="J161" s="21"/>
      <c r="K161" s="21"/>
    </row>
    <row r="162" spans="2:11" x14ac:dyDescent="0.2">
      <c r="B162" s="37"/>
      <c r="C162" s="31"/>
      <c r="D162" s="23"/>
      <c r="F162" s="21"/>
      <c r="G162" s="21"/>
      <c r="H162" s="21"/>
      <c r="I162" s="21"/>
      <c r="J162" s="21"/>
      <c r="K162" s="21"/>
    </row>
    <row r="163" spans="2:11" x14ac:dyDescent="0.2">
      <c r="B163" s="37"/>
      <c r="C163" s="31"/>
      <c r="D163" s="23"/>
      <c r="F163" s="21"/>
      <c r="G163" s="21"/>
      <c r="H163" s="21"/>
      <c r="I163" s="21"/>
      <c r="J163" s="21"/>
      <c r="K163" s="21"/>
    </row>
    <row r="164" spans="2:11" x14ac:dyDescent="0.2">
      <c r="B164" s="37"/>
      <c r="C164" s="31"/>
      <c r="D164" s="23"/>
      <c r="F164" s="21"/>
      <c r="G164" s="21"/>
      <c r="H164" s="21"/>
      <c r="I164" s="21"/>
      <c r="J164" s="21"/>
      <c r="K164" s="21"/>
    </row>
    <row r="165" spans="2:11" x14ac:dyDescent="0.2">
      <c r="B165" s="37"/>
      <c r="C165" s="31"/>
      <c r="D165" s="23"/>
      <c r="F165" s="21"/>
      <c r="G165" s="21"/>
      <c r="H165" s="21"/>
      <c r="I165" s="21"/>
      <c r="J165" s="21"/>
      <c r="K165" s="21"/>
    </row>
    <row r="166" spans="2:11" x14ac:dyDescent="0.2">
      <c r="B166" s="37"/>
      <c r="C166" s="31"/>
      <c r="D166" s="23"/>
      <c r="F166" s="21"/>
      <c r="G166" s="21"/>
      <c r="H166" s="21"/>
      <c r="I166" s="21"/>
      <c r="J166" s="21"/>
      <c r="K166" s="21"/>
    </row>
    <row r="167" spans="2:11" x14ac:dyDescent="0.2">
      <c r="B167" s="37"/>
      <c r="C167" s="31"/>
      <c r="D167" s="23"/>
      <c r="F167" s="21"/>
      <c r="G167" s="21"/>
      <c r="H167" s="21"/>
      <c r="I167" s="21"/>
      <c r="J167" s="21"/>
      <c r="K167" s="21"/>
    </row>
    <row r="168" spans="2:11" x14ac:dyDescent="0.2">
      <c r="B168" s="37"/>
      <c r="C168" s="31"/>
      <c r="D168" s="23"/>
      <c r="F168" s="21"/>
      <c r="G168" s="21"/>
      <c r="H168" s="21"/>
      <c r="I168" s="21"/>
      <c r="J168" s="21"/>
      <c r="K168" s="21"/>
    </row>
    <row r="169" spans="2:11" x14ac:dyDescent="0.2">
      <c r="B169" s="37"/>
      <c r="C169" s="31"/>
      <c r="D169" s="23"/>
      <c r="F169" s="21"/>
      <c r="G169" s="21"/>
      <c r="H169" s="21"/>
      <c r="I169" s="21"/>
      <c r="J169" s="21"/>
      <c r="K169" s="21"/>
    </row>
    <row r="170" spans="2:11" x14ac:dyDescent="0.2">
      <c r="B170" s="37"/>
      <c r="C170" s="31"/>
      <c r="D170" s="23"/>
      <c r="F170" s="21"/>
      <c r="G170" s="21"/>
      <c r="H170" s="21"/>
      <c r="I170" s="21"/>
      <c r="J170" s="21"/>
      <c r="K170" s="21"/>
    </row>
    <row r="171" spans="2:11" x14ac:dyDescent="0.2">
      <c r="B171" s="37"/>
      <c r="C171" s="31"/>
      <c r="D171" s="23"/>
      <c r="F171" s="21"/>
      <c r="G171" s="21"/>
      <c r="H171" s="21"/>
      <c r="I171" s="21"/>
      <c r="J171" s="21"/>
      <c r="K171" s="21"/>
    </row>
    <row r="172" spans="2:11" x14ac:dyDescent="0.2">
      <c r="B172" s="37"/>
      <c r="C172" s="31"/>
      <c r="D172" s="23"/>
      <c r="F172" s="21"/>
      <c r="G172" s="21"/>
      <c r="H172" s="21"/>
      <c r="I172" s="21"/>
      <c r="J172" s="21"/>
      <c r="K172" s="21"/>
    </row>
    <row r="173" spans="2:11" x14ac:dyDescent="0.2">
      <c r="B173" s="37"/>
      <c r="C173" s="31"/>
      <c r="D173" s="23"/>
      <c r="F173" s="21"/>
      <c r="G173" s="21"/>
      <c r="H173" s="21"/>
      <c r="I173" s="21"/>
      <c r="J173" s="21"/>
      <c r="K173" s="21"/>
    </row>
    <row r="174" spans="2:11" x14ac:dyDescent="0.2">
      <c r="B174" s="37"/>
      <c r="C174" s="31"/>
      <c r="D174" s="23"/>
      <c r="F174" s="21"/>
      <c r="G174" s="21"/>
      <c r="H174" s="21"/>
      <c r="I174" s="21"/>
      <c r="J174" s="21"/>
      <c r="K174" s="21"/>
    </row>
    <row r="175" spans="2:11" x14ac:dyDescent="0.2">
      <c r="B175" s="37"/>
      <c r="C175" s="31"/>
      <c r="D175" s="23"/>
      <c r="F175" s="21"/>
      <c r="G175" s="21"/>
      <c r="H175" s="21"/>
      <c r="I175" s="21"/>
      <c r="J175" s="21"/>
      <c r="K175" s="21"/>
    </row>
    <row r="176" spans="2:11" x14ac:dyDescent="0.2">
      <c r="B176" s="37"/>
      <c r="C176" s="31"/>
      <c r="D176" s="23"/>
      <c r="F176" s="21"/>
      <c r="G176" s="21"/>
      <c r="H176" s="21"/>
      <c r="I176" s="21"/>
      <c r="J176" s="21"/>
      <c r="K176" s="21"/>
    </row>
    <row r="177" spans="2:11" x14ac:dyDescent="0.2">
      <c r="B177" s="37"/>
      <c r="C177" s="31"/>
      <c r="D177" s="23"/>
      <c r="F177" s="21"/>
      <c r="G177" s="21"/>
      <c r="H177" s="21"/>
      <c r="I177" s="21"/>
      <c r="J177" s="21"/>
      <c r="K177" s="21"/>
    </row>
    <row r="178" spans="2:11" x14ac:dyDescent="0.2">
      <c r="B178" s="37"/>
      <c r="C178" s="31"/>
      <c r="D178" s="23"/>
      <c r="F178" s="21"/>
      <c r="G178" s="21"/>
      <c r="H178" s="21"/>
      <c r="I178" s="21"/>
      <c r="J178" s="21"/>
      <c r="K178" s="21"/>
    </row>
    <row r="179" spans="2:11" x14ac:dyDescent="0.2">
      <c r="B179" s="37"/>
      <c r="C179" s="31"/>
      <c r="D179" s="23"/>
      <c r="F179" s="21"/>
      <c r="G179" s="21"/>
      <c r="H179" s="21"/>
      <c r="I179" s="21"/>
      <c r="J179" s="21"/>
      <c r="K179" s="21"/>
    </row>
    <row r="180" spans="2:11" x14ac:dyDescent="0.2">
      <c r="B180" s="37"/>
      <c r="C180" s="31"/>
      <c r="D180" s="23"/>
      <c r="F180" s="21"/>
      <c r="G180" s="21"/>
      <c r="H180" s="21"/>
      <c r="I180" s="21"/>
      <c r="J180" s="21"/>
      <c r="K180" s="21"/>
    </row>
    <row r="181" spans="2:11" x14ac:dyDescent="0.2">
      <c r="B181" s="37"/>
      <c r="C181" s="31"/>
      <c r="D181" s="23"/>
      <c r="F181" s="21"/>
      <c r="G181" s="21"/>
      <c r="H181" s="21"/>
      <c r="I181" s="21"/>
      <c r="J181" s="21"/>
      <c r="K181" s="21"/>
    </row>
    <row r="182" spans="2:11" x14ac:dyDescent="0.2">
      <c r="B182" s="37"/>
      <c r="C182" s="31"/>
      <c r="D182" s="23"/>
      <c r="F182" s="21"/>
      <c r="G182" s="21"/>
      <c r="H182" s="21"/>
      <c r="I182" s="21"/>
      <c r="J182" s="21"/>
      <c r="K182" s="21"/>
    </row>
    <row r="183" spans="2:11" x14ac:dyDescent="0.2">
      <c r="B183" s="37"/>
      <c r="C183" s="31"/>
      <c r="D183" s="23"/>
      <c r="F183" s="21"/>
      <c r="G183" s="21"/>
      <c r="H183" s="21"/>
      <c r="I183" s="21"/>
      <c r="J183" s="21"/>
      <c r="K183" s="21"/>
    </row>
    <row r="184" spans="2:11" x14ac:dyDescent="0.2">
      <c r="B184" s="37"/>
      <c r="C184" s="31"/>
      <c r="D184" s="23"/>
      <c r="F184" s="21"/>
      <c r="G184" s="21"/>
      <c r="H184" s="21"/>
      <c r="I184" s="21"/>
      <c r="J184" s="21"/>
      <c r="K184" s="21"/>
    </row>
    <row r="185" spans="2:11" x14ac:dyDescent="0.2">
      <c r="B185" s="37"/>
      <c r="C185" s="31"/>
      <c r="D185" s="23"/>
      <c r="F185" s="21"/>
      <c r="G185" s="21"/>
      <c r="H185" s="21"/>
      <c r="I185" s="21"/>
      <c r="J185" s="21"/>
      <c r="K185" s="21"/>
    </row>
    <row r="186" spans="2:11" x14ac:dyDescent="0.2">
      <c r="B186" s="37"/>
      <c r="C186" s="31"/>
      <c r="D186" s="23"/>
      <c r="F186" s="21"/>
      <c r="G186" s="21"/>
      <c r="H186" s="21"/>
      <c r="I186" s="21"/>
      <c r="J186" s="21"/>
      <c r="K186" s="21"/>
    </row>
    <row r="187" spans="2:11" x14ac:dyDescent="0.2">
      <c r="B187" s="37"/>
      <c r="C187" s="31"/>
      <c r="D187" s="23"/>
      <c r="F187" s="21"/>
      <c r="G187" s="21"/>
      <c r="H187" s="21"/>
      <c r="I187" s="21"/>
      <c r="J187" s="21"/>
      <c r="K187" s="21"/>
    </row>
    <row r="188" spans="2:11" x14ac:dyDescent="0.2">
      <c r="B188" s="37"/>
      <c r="C188" s="31"/>
      <c r="D188" s="23"/>
      <c r="F188" s="21"/>
      <c r="G188" s="21"/>
      <c r="H188" s="21"/>
      <c r="I188" s="21"/>
      <c r="J188" s="21"/>
      <c r="K188" s="21"/>
    </row>
    <row r="189" spans="2:11" x14ac:dyDescent="0.2">
      <c r="B189" s="37"/>
      <c r="C189" s="31"/>
      <c r="D189" s="23"/>
      <c r="F189" s="21"/>
      <c r="G189" s="21"/>
      <c r="H189" s="21"/>
      <c r="I189" s="21"/>
      <c r="J189" s="21"/>
      <c r="K189" s="21"/>
    </row>
    <row r="190" spans="2:11" x14ac:dyDescent="0.2">
      <c r="B190" s="37"/>
      <c r="C190" s="31"/>
      <c r="D190" s="23"/>
      <c r="F190" s="21"/>
      <c r="G190" s="21"/>
      <c r="H190" s="21"/>
      <c r="I190" s="21"/>
      <c r="J190" s="21"/>
      <c r="K190" s="21"/>
    </row>
    <row r="191" spans="2:11" x14ac:dyDescent="0.2">
      <c r="B191" s="37"/>
      <c r="C191" s="31"/>
      <c r="D191" s="23"/>
      <c r="F191" s="21"/>
      <c r="G191" s="21"/>
      <c r="H191" s="21"/>
      <c r="I191" s="21"/>
      <c r="J191" s="21"/>
      <c r="K191" s="21"/>
    </row>
    <row r="192" spans="2:11" x14ac:dyDescent="0.2">
      <c r="B192" s="37"/>
      <c r="C192" s="31"/>
      <c r="D192" s="23"/>
      <c r="F192" s="21"/>
      <c r="G192" s="21"/>
      <c r="H192" s="21"/>
      <c r="I192" s="21"/>
      <c r="J192" s="21"/>
      <c r="K192" s="21"/>
    </row>
    <row r="193" spans="2:11" x14ac:dyDescent="0.2">
      <c r="B193" s="37"/>
      <c r="C193" s="31"/>
      <c r="D193" s="23"/>
      <c r="F193" s="21"/>
      <c r="G193" s="21"/>
      <c r="H193" s="21"/>
      <c r="I193" s="21"/>
      <c r="J193" s="21"/>
      <c r="K193" s="21"/>
    </row>
    <row r="194" spans="2:11" x14ac:dyDescent="0.2">
      <c r="B194" s="37"/>
      <c r="C194" s="31"/>
      <c r="D194" s="23"/>
      <c r="F194" s="21"/>
      <c r="G194" s="21"/>
      <c r="H194" s="21"/>
      <c r="I194" s="21"/>
      <c r="J194" s="21"/>
      <c r="K194" s="21"/>
    </row>
    <row r="195" spans="2:11" x14ac:dyDescent="0.2">
      <c r="B195" s="37"/>
      <c r="C195" s="31"/>
      <c r="D195" s="23"/>
      <c r="F195" s="21"/>
      <c r="G195" s="21"/>
      <c r="H195" s="21"/>
      <c r="I195" s="21"/>
      <c r="J195" s="21"/>
      <c r="K195" s="21"/>
    </row>
    <row r="196" spans="2:11" x14ac:dyDescent="0.2">
      <c r="B196" s="37"/>
      <c r="C196" s="31"/>
      <c r="D196" s="23"/>
      <c r="F196" s="21"/>
      <c r="G196" s="21"/>
      <c r="H196" s="21"/>
      <c r="I196" s="21"/>
      <c r="J196" s="21"/>
      <c r="K196" s="21"/>
    </row>
    <row r="197" spans="2:11" x14ac:dyDescent="0.2">
      <c r="B197" s="37"/>
      <c r="C197" s="31"/>
      <c r="D197" s="23"/>
      <c r="F197" s="21"/>
      <c r="G197" s="21"/>
      <c r="H197" s="21"/>
      <c r="I197" s="21"/>
      <c r="J197" s="21"/>
      <c r="K197" s="21"/>
    </row>
    <row r="198" spans="2:11" x14ac:dyDescent="0.2">
      <c r="B198" s="37"/>
      <c r="C198" s="31"/>
      <c r="D198" s="23"/>
      <c r="F198" s="21"/>
      <c r="G198" s="21"/>
      <c r="H198" s="21"/>
      <c r="I198" s="21"/>
      <c r="J198" s="21"/>
      <c r="K198" s="21"/>
    </row>
    <row r="199" spans="2:11" x14ac:dyDescent="0.2">
      <c r="B199" s="37"/>
      <c r="C199" s="31"/>
      <c r="D199" s="23"/>
      <c r="F199" s="21"/>
      <c r="G199" s="21"/>
      <c r="H199" s="21"/>
      <c r="I199" s="21"/>
      <c r="J199" s="21"/>
      <c r="K199" s="21"/>
    </row>
    <row r="200" spans="2:11" x14ac:dyDescent="0.2">
      <c r="B200" s="37"/>
      <c r="C200" s="31"/>
      <c r="D200" s="23"/>
      <c r="F200" s="21"/>
      <c r="G200" s="21"/>
      <c r="H200" s="21"/>
      <c r="I200" s="21"/>
      <c r="J200" s="21"/>
      <c r="K200" s="21"/>
    </row>
    <row r="201" spans="2:11" x14ac:dyDescent="0.2">
      <c r="B201" s="37"/>
      <c r="C201" s="31"/>
      <c r="D201" s="23"/>
      <c r="F201" s="21"/>
      <c r="G201" s="21"/>
      <c r="H201" s="21"/>
      <c r="I201" s="21"/>
      <c r="J201" s="21"/>
      <c r="K201" s="21"/>
    </row>
    <row r="202" spans="2:11" x14ac:dyDescent="0.2">
      <c r="B202" s="37"/>
      <c r="C202" s="31"/>
      <c r="D202" s="23"/>
      <c r="F202" s="21"/>
      <c r="G202" s="21"/>
      <c r="H202" s="21"/>
      <c r="I202" s="21"/>
      <c r="J202" s="21"/>
      <c r="K202" s="21"/>
    </row>
    <row r="203" spans="2:11" x14ac:dyDescent="0.2">
      <c r="B203" s="37"/>
      <c r="C203" s="31"/>
      <c r="D203" s="23"/>
      <c r="F203" s="21"/>
      <c r="G203" s="21"/>
      <c r="H203" s="21"/>
      <c r="I203" s="21"/>
      <c r="J203" s="21"/>
      <c r="K203" s="21"/>
    </row>
    <row r="204" spans="2:11" x14ac:dyDescent="0.2">
      <c r="B204" s="37"/>
      <c r="C204" s="31"/>
      <c r="D204" s="23"/>
      <c r="F204" s="21"/>
      <c r="G204" s="21"/>
      <c r="H204" s="21"/>
      <c r="I204" s="21"/>
      <c r="J204" s="21"/>
      <c r="K204" s="21"/>
    </row>
    <row r="205" spans="2:11" x14ac:dyDescent="0.2">
      <c r="B205" s="37"/>
      <c r="C205" s="31"/>
      <c r="D205" s="23"/>
      <c r="F205" s="21"/>
      <c r="G205" s="21"/>
      <c r="H205" s="21"/>
      <c r="I205" s="21"/>
      <c r="J205" s="21"/>
      <c r="K205" s="21"/>
    </row>
    <row r="206" spans="2:11" x14ac:dyDescent="0.2">
      <c r="B206" s="37"/>
      <c r="C206" s="31"/>
      <c r="D206" s="23"/>
      <c r="F206" s="21"/>
      <c r="G206" s="21"/>
      <c r="H206" s="21"/>
      <c r="I206" s="21"/>
      <c r="J206" s="21"/>
      <c r="K206" s="21"/>
    </row>
    <row r="207" spans="2:11" x14ac:dyDescent="0.2">
      <c r="B207" s="37"/>
      <c r="C207" s="31"/>
      <c r="D207" s="23"/>
      <c r="F207" s="21"/>
      <c r="G207" s="21"/>
      <c r="H207" s="21"/>
      <c r="I207" s="21"/>
      <c r="J207" s="21"/>
      <c r="K207" s="21"/>
    </row>
    <row r="208" spans="2:11" x14ac:dyDescent="0.2">
      <c r="B208" s="37"/>
      <c r="C208" s="31"/>
      <c r="D208" s="23"/>
      <c r="F208" s="21"/>
      <c r="G208" s="21"/>
      <c r="H208" s="21"/>
      <c r="I208" s="21"/>
      <c r="J208" s="21"/>
      <c r="K208" s="21"/>
    </row>
    <row r="209" spans="2:11" x14ac:dyDescent="0.2">
      <c r="B209" s="37"/>
      <c r="C209" s="31"/>
      <c r="D209" s="23"/>
      <c r="F209" s="21"/>
      <c r="G209" s="21"/>
      <c r="H209" s="21"/>
      <c r="I209" s="21"/>
      <c r="J209" s="21"/>
      <c r="K209" s="21"/>
    </row>
    <row r="210" spans="2:11" x14ac:dyDescent="0.2">
      <c r="B210" s="37"/>
      <c r="C210" s="31"/>
      <c r="D210" s="23"/>
      <c r="F210" s="21"/>
      <c r="G210" s="21"/>
      <c r="H210" s="21"/>
      <c r="I210" s="21"/>
      <c r="J210" s="21"/>
      <c r="K210" s="21"/>
    </row>
    <row r="211" spans="2:11" x14ac:dyDescent="0.2">
      <c r="B211" s="37"/>
      <c r="C211" s="31"/>
      <c r="D211" s="23"/>
      <c r="F211" s="21"/>
      <c r="G211" s="21"/>
      <c r="H211" s="21"/>
      <c r="I211" s="21"/>
      <c r="J211" s="21"/>
      <c r="K211" s="21"/>
    </row>
    <row r="212" spans="2:11" x14ac:dyDescent="0.2">
      <c r="B212" s="37"/>
      <c r="C212" s="31"/>
      <c r="D212" s="23"/>
      <c r="F212" s="21"/>
      <c r="G212" s="21"/>
      <c r="H212" s="21"/>
      <c r="I212" s="21"/>
      <c r="J212" s="21"/>
      <c r="K212" s="21"/>
    </row>
    <row r="213" spans="2:11" x14ac:dyDescent="0.2">
      <c r="B213" s="37"/>
      <c r="C213" s="31"/>
      <c r="D213" s="23"/>
      <c r="F213" s="21"/>
      <c r="G213" s="21"/>
      <c r="H213" s="21"/>
      <c r="I213" s="21"/>
      <c r="J213" s="21"/>
      <c r="K213" s="21"/>
    </row>
    <row r="214" spans="2:11" x14ac:dyDescent="0.2">
      <c r="B214" s="37"/>
      <c r="C214" s="31"/>
      <c r="D214" s="23"/>
      <c r="E214" s="23"/>
      <c r="F214" s="21"/>
      <c r="G214" s="21"/>
      <c r="H214" s="21"/>
      <c r="I214" s="21"/>
      <c r="J214" s="21"/>
      <c r="K214" s="21"/>
    </row>
    <row r="215" spans="2:11" x14ac:dyDescent="0.2">
      <c r="B215" s="37"/>
      <c r="C215" s="31"/>
      <c r="D215" s="23"/>
      <c r="E215" s="23"/>
      <c r="F215" s="21"/>
      <c r="G215" s="21"/>
      <c r="H215" s="21"/>
      <c r="I215" s="21"/>
      <c r="J215" s="21"/>
      <c r="K215" s="21"/>
    </row>
    <row r="216" spans="2:11" x14ac:dyDescent="0.2">
      <c r="B216" s="37"/>
      <c r="C216" s="31"/>
      <c r="D216" s="23"/>
      <c r="E216" s="23"/>
      <c r="F216" s="21"/>
      <c r="G216" s="21"/>
      <c r="H216" s="21"/>
      <c r="I216" s="21"/>
      <c r="J216" s="21"/>
      <c r="K216" s="21"/>
    </row>
    <row r="217" spans="2:11" x14ac:dyDescent="0.2">
      <c r="B217" s="37"/>
      <c r="C217" s="31"/>
      <c r="D217" s="23"/>
      <c r="E217" s="23"/>
      <c r="F217" s="21"/>
      <c r="G217" s="21"/>
      <c r="H217" s="21"/>
      <c r="I217" s="21"/>
      <c r="J217" s="21"/>
      <c r="K217" s="21"/>
    </row>
    <row r="218" spans="2:11" x14ac:dyDescent="0.2">
      <c r="B218" s="37"/>
      <c r="C218" s="31"/>
      <c r="D218" s="23"/>
      <c r="E218" s="23"/>
      <c r="F218" s="21"/>
      <c r="G218" s="21"/>
      <c r="H218" s="21"/>
      <c r="I218" s="21"/>
      <c r="J218" s="21"/>
      <c r="K218" s="21"/>
    </row>
    <row r="219" spans="2:11" x14ac:dyDescent="0.2">
      <c r="B219" s="37"/>
      <c r="C219" s="31"/>
      <c r="D219" s="23"/>
      <c r="E219" s="23"/>
      <c r="F219" s="21"/>
      <c r="G219" s="21"/>
      <c r="H219" s="21"/>
      <c r="I219" s="21"/>
      <c r="J219" s="21"/>
      <c r="K219" s="21"/>
    </row>
    <row r="220" spans="2:11" x14ac:dyDescent="0.2">
      <c r="B220" s="37"/>
      <c r="C220" s="31"/>
      <c r="D220" s="23"/>
      <c r="E220" s="23"/>
      <c r="F220" s="21"/>
      <c r="G220" s="21"/>
      <c r="H220" s="21"/>
      <c r="I220" s="21"/>
      <c r="J220" s="21"/>
      <c r="K220" s="21"/>
    </row>
    <row r="221" spans="2:11" x14ac:dyDescent="0.2">
      <c r="B221" s="37"/>
      <c r="C221" s="31"/>
      <c r="D221" s="23"/>
      <c r="E221" s="23"/>
      <c r="F221" s="21"/>
      <c r="G221" s="21"/>
      <c r="H221" s="21"/>
      <c r="I221" s="21"/>
      <c r="J221" s="21"/>
      <c r="K221" s="21"/>
    </row>
    <row r="222" spans="2:11" x14ac:dyDescent="0.2">
      <c r="B222" s="37"/>
      <c r="C222" s="31"/>
      <c r="D222" s="23"/>
      <c r="E222" s="23"/>
      <c r="F222" s="21"/>
      <c r="G222" s="21"/>
      <c r="H222" s="21"/>
      <c r="I222" s="21"/>
      <c r="J222" s="21"/>
      <c r="K222" s="21"/>
    </row>
    <row r="223" spans="2:11" x14ac:dyDescent="0.2">
      <c r="B223" s="37"/>
      <c r="C223" s="31"/>
      <c r="D223" s="23"/>
      <c r="E223" s="23"/>
      <c r="F223" s="21"/>
      <c r="G223" s="21"/>
      <c r="H223" s="21"/>
      <c r="I223" s="21"/>
      <c r="J223" s="21"/>
      <c r="K223" s="21"/>
    </row>
    <row r="224" spans="2:11" x14ac:dyDescent="0.2">
      <c r="B224" s="37"/>
      <c r="C224" s="31"/>
      <c r="D224" s="23"/>
      <c r="E224" s="23"/>
      <c r="F224" s="21"/>
      <c r="G224" s="21"/>
      <c r="H224" s="21"/>
      <c r="I224" s="21"/>
      <c r="J224" s="21"/>
      <c r="K224" s="21"/>
    </row>
    <row r="225" spans="2:11" x14ac:dyDescent="0.2">
      <c r="B225" s="37"/>
      <c r="C225" s="31"/>
      <c r="D225" s="23"/>
      <c r="E225" s="23"/>
      <c r="F225" s="21"/>
      <c r="G225" s="21"/>
      <c r="H225" s="21"/>
      <c r="I225" s="21"/>
      <c r="J225" s="21"/>
      <c r="K225" s="21"/>
    </row>
    <row r="226" spans="2:11" x14ac:dyDescent="0.2">
      <c r="B226" s="37"/>
      <c r="C226" s="31"/>
      <c r="D226" s="23"/>
      <c r="E226" s="23"/>
      <c r="F226" s="21"/>
      <c r="G226" s="21"/>
      <c r="H226" s="21"/>
      <c r="I226" s="21"/>
      <c r="J226" s="21"/>
      <c r="K226" s="21"/>
    </row>
    <row r="227" spans="2:11" x14ac:dyDescent="0.2">
      <c r="B227" s="37"/>
      <c r="C227" s="31"/>
      <c r="D227" s="23"/>
      <c r="E227" s="23"/>
      <c r="F227" s="21"/>
      <c r="G227" s="21"/>
      <c r="H227" s="21"/>
      <c r="I227" s="21"/>
      <c r="J227" s="21"/>
      <c r="K227" s="21"/>
    </row>
    <row r="228" spans="2:11" x14ac:dyDescent="0.2">
      <c r="B228" s="37"/>
      <c r="C228" s="31"/>
      <c r="D228" s="23"/>
      <c r="E228" s="23"/>
      <c r="F228" s="21"/>
      <c r="G228" s="21"/>
      <c r="H228" s="21"/>
      <c r="I228" s="21"/>
      <c r="J228" s="21"/>
      <c r="K228" s="21"/>
    </row>
    <row r="229" spans="2:11" x14ac:dyDescent="0.2">
      <c r="B229" s="37"/>
      <c r="C229" s="31"/>
      <c r="D229" s="23"/>
      <c r="E229" s="23"/>
      <c r="F229" s="21"/>
      <c r="G229" s="21"/>
      <c r="H229" s="21"/>
      <c r="I229" s="21"/>
      <c r="J229" s="21"/>
      <c r="K229" s="21"/>
    </row>
    <row r="230" spans="2:11" x14ac:dyDescent="0.2">
      <c r="B230" s="37"/>
      <c r="C230" s="31"/>
      <c r="D230" s="23"/>
      <c r="E230" s="23"/>
      <c r="F230" s="21"/>
      <c r="G230" s="21"/>
      <c r="H230" s="21"/>
      <c r="I230" s="21"/>
      <c r="J230" s="21"/>
      <c r="K230" s="21"/>
    </row>
    <row r="231" spans="2:11" x14ac:dyDescent="0.2">
      <c r="B231" s="37"/>
      <c r="C231" s="31"/>
      <c r="D231" s="23"/>
      <c r="E231" s="23"/>
      <c r="F231" s="21"/>
      <c r="G231" s="21"/>
      <c r="H231" s="21"/>
      <c r="I231" s="21"/>
      <c r="J231" s="21"/>
      <c r="K231" s="21"/>
    </row>
    <row r="232" spans="2:11" x14ac:dyDescent="0.2">
      <c r="B232" s="37"/>
      <c r="C232" s="31"/>
      <c r="D232" s="23"/>
      <c r="E232" s="23"/>
      <c r="F232" s="21"/>
      <c r="G232" s="21"/>
      <c r="H232" s="21"/>
      <c r="I232" s="21"/>
      <c r="J232" s="21"/>
      <c r="K232" s="21"/>
    </row>
    <row r="233" spans="2:11" x14ac:dyDescent="0.2">
      <c r="B233" s="37"/>
      <c r="C233" s="31"/>
      <c r="D233" s="23"/>
      <c r="E233" s="23"/>
      <c r="F233" s="21"/>
      <c r="G233" s="21"/>
      <c r="H233" s="21"/>
      <c r="I233" s="21"/>
      <c r="J233" s="21"/>
      <c r="K233" s="21"/>
    </row>
    <row r="234" spans="2:11" x14ac:dyDescent="0.2">
      <c r="B234" s="37"/>
      <c r="C234" s="31"/>
      <c r="D234" s="23"/>
      <c r="E234" s="23"/>
      <c r="F234" s="21"/>
      <c r="G234" s="21"/>
      <c r="H234" s="21"/>
      <c r="I234" s="21"/>
      <c r="J234" s="21"/>
      <c r="K234" s="21"/>
    </row>
    <row r="235" spans="2:11" x14ac:dyDescent="0.2">
      <c r="B235" s="37"/>
      <c r="C235" s="31"/>
      <c r="D235" s="23"/>
      <c r="E235" s="23"/>
      <c r="F235" s="21"/>
      <c r="G235" s="21"/>
      <c r="H235" s="21"/>
      <c r="I235" s="21"/>
      <c r="J235" s="21"/>
      <c r="K235" s="21"/>
    </row>
    <row r="236" spans="2:11" x14ac:dyDescent="0.2">
      <c r="B236" s="37"/>
      <c r="C236" s="31"/>
      <c r="D236" s="23"/>
      <c r="E236" s="23"/>
      <c r="F236" s="21"/>
      <c r="G236" s="21"/>
      <c r="H236" s="21"/>
      <c r="I236" s="21"/>
      <c r="J236" s="21"/>
      <c r="K236" s="21"/>
    </row>
    <row r="237" spans="2:11" x14ac:dyDescent="0.2">
      <c r="B237" s="37"/>
      <c r="C237" s="31"/>
      <c r="D237" s="23"/>
      <c r="E237" s="23"/>
      <c r="F237" s="21"/>
      <c r="G237" s="21"/>
      <c r="H237" s="21"/>
      <c r="I237" s="21"/>
      <c r="J237" s="21"/>
      <c r="K237" s="21"/>
    </row>
    <row r="238" spans="2:11" x14ac:dyDescent="0.2">
      <c r="B238" s="37"/>
      <c r="C238" s="31"/>
      <c r="D238" s="23"/>
      <c r="E238" s="23"/>
      <c r="F238" s="21"/>
      <c r="G238" s="21"/>
      <c r="H238" s="21"/>
      <c r="I238" s="21"/>
      <c r="J238" s="21"/>
      <c r="K238" s="21"/>
    </row>
    <row r="239" spans="2:11" x14ac:dyDescent="0.2">
      <c r="B239" s="37"/>
      <c r="C239" s="31"/>
      <c r="D239" s="23"/>
      <c r="E239" s="23"/>
      <c r="F239" s="21"/>
      <c r="G239" s="21"/>
      <c r="H239" s="21"/>
      <c r="I239" s="21"/>
      <c r="J239" s="21"/>
      <c r="K239" s="21"/>
    </row>
    <row r="240" spans="2:11" x14ac:dyDescent="0.2">
      <c r="B240" s="37"/>
      <c r="C240" s="31"/>
      <c r="D240" s="23"/>
      <c r="E240" s="23"/>
      <c r="F240" s="21"/>
      <c r="G240" s="21"/>
      <c r="H240" s="21"/>
      <c r="I240" s="21"/>
      <c r="J240" s="21"/>
      <c r="K240" s="21"/>
    </row>
    <row r="241" spans="2:11" x14ac:dyDescent="0.2">
      <c r="B241" s="37"/>
      <c r="C241" s="31"/>
      <c r="D241" s="23"/>
      <c r="E241" s="23"/>
      <c r="F241" s="21"/>
      <c r="G241" s="21"/>
      <c r="H241" s="21"/>
      <c r="I241" s="21"/>
      <c r="J241" s="21"/>
      <c r="K241" s="21"/>
    </row>
    <row r="242" spans="2:11" x14ac:dyDescent="0.2">
      <c r="B242" s="37"/>
      <c r="C242" s="31"/>
      <c r="D242" s="23"/>
      <c r="E242" s="23"/>
      <c r="F242" s="21"/>
      <c r="G242" s="21"/>
      <c r="H242" s="21"/>
      <c r="I242" s="21"/>
      <c r="J242" s="21"/>
      <c r="K242" s="21"/>
    </row>
    <row r="243" spans="2:11" x14ac:dyDescent="0.2">
      <c r="B243" s="37"/>
      <c r="C243" s="31"/>
      <c r="D243" s="23"/>
      <c r="E243" s="23"/>
      <c r="F243" s="21"/>
      <c r="G243" s="21"/>
      <c r="H243" s="21"/>
      <c r="I243" s="21"/>
      <c r="J243" s="21"/>
      <c r="K243" s="21"/>
    </row>
    <row r="244" spans="2:11" x14ac:dyDescent="0.2">
      <c r="B244" s="37"/>
      <c r="C244" s="31"/>
      <c r="D244" s="23"/>
      <c r="E244" s="23"/>
      <c r="F244" s="21"/>
      <c r="G244" s="21"/>
      <c r="H244" s="21"/>
      <c r="I244" s="21"/>
      <c r="J244" s="21"/>
      <c r="K244" s="21"/>
    </row>
    <row r="245" spans="2:11" x14ac:dyDescent="0.2">
      <c r="B245" s="37"/>
      <c r="C245" s="31"/>
      <c r="D245" s="23"/>
      <c r="E245" s="23"/>
      <c r="F245" s="21"/>
      <c r="G245" s="21"/>
      <c r="H245" s="21"/>
      <c r="I245" s="21"/>
      <c r="J245" s="21"/>
      <c r="K245" s="21"/>
    </row>
    <row r="246" spans="2:11" x14ac:dyDescent="0.2">
      <c r="B246" s="37"/>
      <c r="C246" s="31"/>
      <c r="D246" s="23"/>
      <c r="E246" s="23"/>
      <c r="F246" s="21"/>
      <c r="G246" s="21"/>
      <c r="H246" s="21"/>
      <c r="I246" s="21"/>
      <c r="J246" s="21"/>
      <c r="K246" s="21"/>
    </row>
    <row r="247" spans="2:11" x14ac:dyDescent="0.2">
      <c r="B247" s="37"/>
      <c r="C247" s="31"/>
      <c r="D247" s="23"/>
      <c r="E247" s="23"/>
      <c r="F247" s="21"/>
      <c r="G247" s="21"/>
      <c r="H247" s="21"/>
      <c r="I247" s="21"/>
      <c r="J247" s="21"/>
      <c r="K247" s="21"/>
    </row>
    <row r="248" spans="2:11" x14ac:dyDescent="0.2">
      <c r="B248" s="37"/>
      <c r="C248" s="31"/>
      <c r="D248" s="23"/>
      <c r="E248" s="23"/>
      <c r="F248" s="21"/>
      <c r="G248" s="21"/>
      <c r="H248" s="21"/>
      <c r="I248" s="21"/>
      <c r="J248" s="21"/>
      <c r="K248" s="21"/>
    </row>
    <row r="249" spans="2:11" x14ac:dyDescent="0.2">
      <c r="B249" s="37"/>
      <c r="C249" s="31"/>
      <c r="D249" s="23"/>
      <c r="E249" s="23"/>
      <c r="F249" s="21"/>
      <c r="G249" s="21"/>
      <c r="H249" s="21"/>
      <c r="I249" s="21"/>
      <c r="J249" s="21"/>
      <c r="K249" s="21"/>
    </row>
    <row r="250" spans="2:11" x14ac:dyDescent="0.2">
      <c r="B250" s="37"/>
      <c r="C250" s="31"/>
      <c r="D250" s="23"/>
      <c r="E250" s="23"/>
      <c r="F250" s="21"/>
      <c r="G250" s="21"/>
      <c r="H250" s="21"/>
      <c r="I250" s="21"/>
      <c r="J250" s="21"/>
      <c r="K250" s="21"/>
    </row>
    <row r="251" spans="2:11" x14ac:dyDescent="0.2">
      <c r="B251" s="37"/>
      <c r="C251" s="31"/>
      <c r="D251" s="23"/>
      <c r="E251" s="23"/>
      <c r="F251" s="21"/>
      <c r="G251" s="21"/>
      <c r="H251" s="21"/>
      <c r="I251" s="21"/>
      <c r="J251" s="21"/>
      <c r="K251" s="21"/>
    </row>
    <row r="252" spans="2:11" x14ac:dyDescent="0.2">
      <c r="B252" s="37"/>
      <c r="C252" s="31"/>
      <c r="D252" s="23"/>
      <c r="E252" s="23"/>
      <c r="F252" s="21"/>
      <c r="G252" s="21"/>
      <c r="H252" s="21"/>
      <c r="I252" s="21"/>
      <c r="J252" s="21"/>
      <c r="K252" s="21"/>
    </row>
    <row r="253" spans="2:11" x14ac:dyDescent="0.2">
      <c r="B253" s="37"/>
      <c r="C253" s="31"/>
      <c r="D253" s="23"/>
      <c r="E253" s="23"/>
      <c r="F253" s="21"/>
      <c r="G253" s="21"/>
      <c r="H253" s="21"/>
      <c r="I253" s="21"/>
      <c r="J253" s="21"/>
      <c r="K253" s="21"/>
    </row>
    <row r="254" spans="2:11" x14ac:dyDescent="0.2">
      <c r="B254" s="37"/>
      <c r="C254" s="31"/>
      <c r="D254" s="23"/>
      <c r="E254" s="23"/>
      <c r="F254" s="21"/>
      <c r="G254" s="21"/>
      <c r="H254" s="21"/>
      <c r="I254" s="21"/>
      <c r="J254" s="21"/>
      <c r="K254" s="21"/>
    </row>
    <row r="255" spans="2:11" x14ac:dyDescent="0.2">
      <c r="B255" s="37"/>
      <c r="C255" s="31"/>
      <c r="D255" s="23"/>
      <c r="E255" s="23"/>
      <c r="F255" s="21"/>
      <c r="G255" s="21"/>
      <c r="H255" s="21"/>
      <c r="I255" s="21"/>
      <c r="J255" s="21"/>
      <c r="K255" s="21"/>
    </row>
    <row r="256" spans="2:11" x14ac:dyDescent="0.2">
      <c r="B256" s="37"/>
      <c r="C256" s="31"/>
      <c r="D256" s="23"/>
      <c r="E256" s="23"/>
      <c r="F256" s="21"/>
      <c r="G256" s="21"/>
      <c r="H256" s="21"/>
      <c r="I256" s="21"/>
      <c r="J256" s="21"/>
      <c r="K256" s="21"/>
    </row>
    <row r="257" spans="2:11" x14ac:dyDescent="0.2">
      <c r="B257" s="37"/>
      <c r="C257" s="31"/>
      <c r="D257" s="23"/>
      <c r="E257" s="23"/>
      <c r="F257" s="21"/>
      <c r="G257" s="21"/>
      <c r="H257" s="21"/>
      <c r="I257" s="21"/>
      <c r="J257" s="21"/>
      <c r="K257" s="21"/>
    </row>
    <row r="258" spans="2:11" x14ac:dyDescent="0.2">
      <c r="B258" s="37"/>
      <c r="C258" s="31"/>
      <c r="D258" s="23"/>
      <c r="E258" s="23"/>
      <c r="F258" s="21"/>
      <c r="G258" s="21"/>
      <c r="H258" s="21"/>
      <c r="I258" s="21"/>
      <c r="J258" s="21"/>
      <c r="K258" s="21"/>
    </row>
    <row r="259" spans="2:11" x14ac:dyDescent="0.2">
      <c r="B259" s="37"/>
      <c r="C259" s="31"/>
      <c r="D259" s="23"/>
      <c r="E259" s="23"/>
      <c r="F259" s="21"/>
      <c r="G259" s="21"/>
      <c r="H259" s="21"/>
      <c r="I259" s="21"/>
      <c r="J259" s="21"/>
      <c r="K259" s="21"/>
    </row>
    <row r="260" spans="2:11" x14ac:dyDescent="0.2">
      <c r="B260" s="37"/>
      <c r="C260" s="31"/>
      <c r="D260" s="23"/>
      <c r="E260" s="23"/>
      <c r="F260" s="21"/>
      <c r="G260" s="21"/>
      <c r="H260" s="21"/>
      <c r="I260" s="21"/>
      <c r="J260" s="21"/>
      <c r="K260" s="21"/>
    </row>
    <row r="261" spans="2:11" x14ac:dyDescent="0.2">
      <c r="B261" s="37"/>
      <c r="C261" s="31"/>
      <c r="D261" s="23"/>
      <c r="E261" s="23"/>
      <c r="F261" s="21"/>
      <c r="G261" s="21"/>
      <c r="H261" s="21"/>
      <c r="I261" s="21"/>
      <c r="J261" s="21"/>
      <c r="K261" s="21"/>
    </row>
    <row r="262" spans="2:11" x14ac:dyDescent="0.2">
      <c r="B262" s="37"/>
      <c r="C262" s="31"/>
      <c r="D262" s="23"/>
      <c r="E262" s="23"/>
      <c r="F262" s="21"/>
      <c r="G262" s="21"/>
      <c r="H262" s="21"/>
      <c r="I262" s="21"/>
      <c r="J262" s="21"/>
      <c r="K262" s="21"/>
    </row>
    <row r="263" spans="2:11" x14ac:dyDescent="0.2">
      <c r="B263" s="37"/>
      <c r="C263" s="31"/>
      <c r="D263" s="23"/>
      <c r="E263" s="23"/>
      <c r="F263" s="21"/>
      <c r="G263" s="21"/>
      <c r="H263" s="21"/>
      <c r="I263" s="21"/>
      <c r="J263" s="21"/>
      <c r="K263" s="21"/>
    </row>
    <row r="264" spans="2:11" x14ac:dyDescent="0.2">
      <c r="B264" s="37"/>
      <c r="C264" s="31"/>
      <c r="D264" s="23"/>
      <c r="E264" s="23"/>
      <c r="F264" s="21"/>
      <c r="G264" s="21"/>
      <c r="H264" s="21"/>
      <c r="I264" s="21"/>
      <c r="J264" s="21"/>
      <c r="K264" s="21"/>
    </row>
    <row r="265" spans="2:11" x14ac:dyDescent="0.2">
      <c r="B265" s="37"/>
      <c r="C265" s="31"/>
      <c r="D265" s="23"/>
      <c r="E265" s="23"/>
      <c r="F265" s="21"/>
      <c r="G265" s="21"/>
      <c r="H265" s="21"/>
      <c r="I265" s="21"/>
      <c r="J265" s="21"/>
      <c r="K265" s="21"/>
    </row>
    <row r="266" spans="2:11" x14ac:dyDescent="0.2">
      <c r="B266" s="31"/>
      <c r="C266" s="31"/>
      <c r="D266" s="23"/>
      <c r="E266" s="23"/>
      <c r="F266" s="21"/>
      <c r="G266" s="21"/>
      <c r="H266" s="21"/>
      <c r="I266" s="21"/>
      <c r="J266" s="21"/>
      <c r="K266" s="21"/>
    </row>
    <row r="267" spans="2:11" x14ac:dyDescent="0.2">
      <c r="B267" s="31"/>
      <c r="C267" s="31"/>
      <c r="D267" s="23"/>
      <c r="E267" s="23"/>
      <c r="F267" s="21"/>
      <c r="G267" s="21"/>
      <c r="H267" s="21"/>
      <c r="I267" s="21"/>
      <c r="J267" s="21"/>
      <c r="K267" s="21"/>
    </row>
    <row r="268" spans="2:11" x14ac:dyDescent="0.2">
      <c r="B268" s="31"/>
      <c r="C268" s="31"/>
      <c r="D268" s="23"/>
      <c r="E268" s="23"/>
      <c r="F268" s="21"/>
      <c r="G268" s="21"/>
      <c r="H268" s="21"/>
      <c r="I268" s="21"/>
      <c r="J268" s="21"/>
      <c r="K268" s="21"/>
    </row>
    <row r="269" spans="2:11" x14ac:dyDescent="0.2">
      <c r="B269" s="31"/>
      <c r="C269" s="31"/>
      <c r="D269" s="23"/>
      <c r="E269" s="23"/>
      <c r="F269" s="21"/>
      <c r="G269" s="21"/>
      <c r="H269" s="21"/>
      <c r="I269" s="21"/>
      <c r="J269" s="21"/>
      <c r="K269" s="21"/>
    </row>
    <row r="270" spans="2:11" x14ac:dyDescent="0.2">
      <c r="B270" s="31"/>
      <c r="C270" s="31"/>
      <c r="D270" s="23"/>
      <c r="E270" s="23"/>
      <c r="F270" s="21"/>
      <c r="G270" s="21"/>
      <c r="H270" s="21"/>
      <c r="I270" s="21"/>
      <c r="J270" s="21"/>
      <c r="K270" s="21"/>
    </row>
    <row r="271" spans="2:11" x14ac:dyDescent="0.2">
      <c r="B271" s="31"/>
      <c r="C271" s="31"/>
      <c r="D271" s="23"/>
      <c r="E271" s="23"/>
      <c r="F271" s="21"/>
      <c r="G271" s="21"/>
      <c r="H271" s="21"/>
      <c r="I271" s="21"/>
      <c r="J271" s="21"/>
      <c r="K271" s="21"/>
    </row>
  </sheetData>
  <sheetProtection formatCells="0" formatColumns="0" formatRows="0" sort="0"/>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2000000}">
          <x14:formula1>
            <xm:f>Tabelle2!$C$2:$C$3</xm:f>
          </x14:formula1>
          <xm:sqref>K3:K271</xm:sqref>
        </x14:dataValidation>
        <x14:dataValidation type="list" allowBlank="1" showInputMessage="1" showErrorMessage="1" xr:uid="{00000000-0002-0000-0100-000001000000}">
          <x14:formula1>
            <xm:f>Tabelle2!$A$2:$A$5</xm:f>
          </x14:formula1>
          <xm:sqref>D2:D57 D59:D244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D1" zoomScale="130" zoomScaleNormal="130" workbookViewId="0">
      <pane ySplit="1" topLeftCell="A2" activePane="bottomLeft" state="frozen"/>
      <selection pane="bottomLeft" activeCell="H9" sqref="H9"/>
    </sheetView>
  </sheetViews>
  <sheetFormatPr baseColWidth="10" defaultColWidth="11.5" defaultRowHeight="15" x14ac:dyDescent="0.2"/>
  <cols>
    <col min="1" max="1" width="4.6640625" customWidth="1"/>
    <col min="2" max="2" width="11.5" style="33"/>
    <col min="3" max="3" width="11" style="33" bestFit="1" customWidth="1"/>
    <col min="4" max="4" width="15.5" style="19" bestFit="1" customWidth="1"/>
    <col min="5" max="5" width="8.5" style="19" customWidth="1"/>
    <col min="6" max="6" width="1.33203125" style="19" hidden="1" customWidth="1"/>
    <col min="7" max="7" width="12.1640625" style="19" customWidth="1"/>
    <col min="8" max="8" width="81.5" style="36" customWidth="1"/>
    <col min="9" max="9" width="80.33203125" style="36" customWidth="1"/>
    <col min="10" max="10" width="31.33203125" style="18" customWidth="1"/>
    <col min="11" max="11" width="31.5" customWidth="1"/>
  </cols>
  <sheetData>
    <row r="1" spans="2:11" s="53" customFormat="1" ht="53.25" customHeight="1" x14ac:dyDescent="0.2">
      <c r="B1" s="60" t="s">
        <v>31</v>
      </c>
      <c r="C1" s="60" t="s">
        <v>32</v>
      </c>
      <c r="D1" s="56" t="s">
        <v>33</v>
      </c>
      <c r="E1" s="51" t="s">
        <v>161</v>
      </c>
      <c r="F1" s="51" t="s">
        <v>162</v>
      </c>
      <c r="G1" s="51" t="s">
        <v>163</v>
      </c>
      <c r="H1" s="57" t="s">
        <v>35</v>
      </c>
      <c r="I1" s="57" t="s">
        <v>164</v>
      </c>
      <c r="J1" s="58" t="s">
        <v>38</v>
      </c>
      <c r="K1" s="52" t="s">
        <v>165</v>
      </c>
    </row>
    <row r="2" spans="2:11" ht="45" x14ac:dyDescent="0.2">
      <c r="B2" s="43">
        <v>1</v>
      </c>
      <c r="C2" s="44"/>
      <c r="D2" s="45" t="s">
        <v>40</v>
      </c>
      <c r="E2" s="46">
        <f>IF(D2="leicht",6,IF(D2="mittel",8,IF(D2="schwer",10,xxx)))</f>
        <v>6</v>
      </c>
      <c r="F2" s="46">
        <f>IF(E2=6,25,IF(E2=8,30,IF(E2=10,35,xxx)))</f>
        <v>25</v>
      </c>
      <c r="G2" s="46" t="s">
        <v>166</v>
      </c>
      <c r="H2" s="49" t="s">
        <v>240</v>
      </c>
      <c r="I2" s="47" t="s">
        <v>616</v>
      </c>
      <c r="J2" s="47"/>
      <c r="K2" s="20"/>
    </row>
    <row r="3" spans="2:11" ht="45" x14ac:dyDescent="0.2">
      <c r="B3" s="43">
        <v>1</v>
      </c>
      <c r="C3" s="44"/>
      <c r="D3" s="45" t="s">
        <v>40</v>
      </c>
      <c r="E3" s="46">
        <f>IF(D3="leicht",6,IF(D3="mittel",8,IF(D3="schwer",10,xxx)))</f>
        <v>6</v>
      </c>
      <c r="F3" s="46">
        <f>IF(E3=6,25,IF(E3=8,30,IF(E3=10,35,xxx)))</f>
        <v>25</v>
      </c>
      <c r="G3" s="46" t="s">
        <v>167</v>
      </c>
      <c r="H3" s="47" t="s">
        <v>462</v>
      </c>
      <c r="I3" s="47" t="s">
        <v>241</v>
      </c>
      <c r="J3" s="47"/>
      <c r="K3" s="20"/>
    </row>
    <row r="4" spans="2:11" ht="30" x14ac:dyDescent="0.2">
      <c r="B4" s="37">
        <v>1</v>
      </c>
      <c r="C4" s="31"/>
      <c r="D4" s="23" t="s">
        <v>40</v>
      </c>
      <c r="E4" s="23">
        <f>IF(D4="leicht",6,IF(D4="mittel",8,IF(D4="schwer",10,xxx)))</f>
        <v>6</v>
      </c>
      <c r="F4" s="23">
        <f>IF(E4=6,25,IF(E4=8,30,IF(E4=10,35,xxx)))</f>
        <v>25</v>
      </c>
      <c r="G4" s="22" t="s">
        <v>168</v>
      </c>
      <c r="H4" s="21" t="s">
        <v>463</v>
      </c>
      <c r="I4" s="21" t="s">
        <v>617</v>
      </c>
      <c r="J4" s="21"/>
      <c r="K4" s="20"/>
    </row>
    <row r="5" spans="2:11" ht="60" x14ac:dyDescent="0.2">
      <c r="B5" s="37">
        <v>1</v>
      </c>
      <c r="C5" s="31"/>
      <c r="D5" s="23" t="s">
        <v>40</v>
      </c>
      <c r="E5" s="23">
        <f>IF(D5="leicht",6,IF(D5="mittel",8,IF(D5="schwer",10,xxx)))</f>
        <v>6</v>
      </c>
      <c r="F5" s="23">
        <f>IF(E5=6,25,IF(E5=8,30,IF(E5=10,35,xxx)))</f>
        <v>25</v>
      </c>
      <c r="G5" s="22" t="s">
        <v>169</v>
      </c>
      <c r="H5" s="21" t="s">
        <v>464</v>
      </c>
      <c r="I5" s="21" t="s">
        <v>242</v>
      </c>
      <c r="J5" s="21"/>
      <c r="K5" s="20"/>
    </row>
    <row r="6" spans="2:11" ht="105" x14ac:dyDescent="0.2">
      <c r="B6" s="37">
        <v>1</v>
      </c>
      <c r="C6" s="31"/>
      <c r="D6" s="23" t="s">
        <v>229</v>
      </c>
      <c r="E6" s="23">
        <f>IF(D6="leicht",6,IF(D6="mittel",8,IF(D6="schwer",10,xxx)))</f>
        <v>8</v>
      </c>
      <c r="F6" s="23">
        <f>IF(E6=6,25,IF(E6=8,30,IF(E6=10,35,xxx)))</f>
        <v>30</v>
      </c>
      <c r="G6" s="22" t="s">
        <v>170</v>
      </c>
      <c r="H6" s="21" t="s">
        <v>466</v>
      </c>
      <c r="I6" s="21" t="s">
        <v>501</v>
      </c>
      <c r="J6" s="21"/>
      <c r="K6" s="20"/>
    </row>
    <row r="7" spans="2:11" ht="120" x14ac:dyDescent="0.2">
      <c r="B7" s="37">
        <v>1</v>
      </c>
      <c r="C7" s="31"/>
      <c r="D7" s="23" t="s">
        <v>229</v>
      </c>
      <c r="E7" s="23">
        <f>IF(D7="leicht",6,IF(D7="mittel",8,IF(D7="schwer",10,xxx)))</f>
        <v>8</v>
      </c>
      <c r="F7" s="23">
        <f>IF(E7=6,25,IF(E7=8,30,IF(E7=10,35,xxx)))</f>
        <v>30</v>
      </c>
      <c r="G7" s="22" t="s">
        <v>171</v>
      </c>
      <c r="H7" s="21" t="s">
        <v>465</v>
      </c>
      <c r="I7" s="21" t="s">
        <v>618</v>
      </c>
      <c r="J7" s="21"/>
      <c r="K7" s="20"/>
    </row>
    <row r="8" spans="2:11" ht="90" x14ac:dyDescent="0.2">
      <c r="B8" s="37">
        <v>1</v>
      </c>
      <c r="C8" s="31"/>
      <c r="D8" s="23" t="s">
        <v>229</v>
      </c>
      <c r="E8" s="23">
        <f>IF(D8="leicht",6,IF(D8="mittel",8,IF(D8="schwer",10,xxx)))</f>
        <v>8</v>
      </c>
      <c r="F8" s="23">
        <f>IF(E8=6,25,IF(E8=8,30,IF(E8=10,35,xxx)))</f>
        <v>30</v>
      </c>
      <c r="G8" s="22" t="s">
        <v>172</v>
      </c>
      <c r="H8" s="21" t="s">
        <v>688</v>
      </c>
      <c r="I8" s="21" t="s">
        <v>502</v>
      </c>
      <c r="J8" s="21"/>
      <c r="K8" s="20"/>
    </row>
    <row r="9" spans="2:11" ht="75" x14ac:dyDescent="0.2">
      <c r="B9" s="37">
        <v>1</v>
      </c>
      <c r="C9" s="31"/>
      <c r="D9" s="23" t="s">
        <v>229</v>
      </c>
      <c r="E9" s="23">
        <f>IF(D9="leicht",6,IF(D9="mittel",8,IF(D9="schwer",10,xxx)))</f>
        <v>8</v>
      </c>
      <c r="F9" s="23">
        <f>IF(E9=6,25,IF(E9=8,30,IF(E9=10,35,xxx)))</f>
        <v>30</v>
      </c>
      <c r="G9" s="22" t="s">
        <v>173</v>
      </c>
      <c r="H9" s="21" t="s">
        <v>467</v>
      </c>
      <c r="I9" s="21" t="s">
        <v>619</v>
      </c>
      <c r="J9" s="21"/>
      <c r="K9" s="20"/>
    </row>
    <row r="10" spans="2:11" ht="150" x14ac:dyDescent="0.2">
      <c r="B10" s="37">
        <v>1</v>
      </c>
      <c r="C10" s="31"/>
      <c r="D10" s="23" t="s">
        <v>231</v>
      </c>
      <c r="E10" s="23">
        <f>IF(D10="leicht",6,IF(D10="mittel",8,IF(D10="schwer",10,xxx)))</f>
        <v>10</v>
      </c>
      <c r="F10" s="23">
        <f>IF(E10=6,25,IF(E10=8,30,IF(E10=10,35,xxx)))</f>
        <v>35</v>
      </c>
      <c r="G10" s="22" t="s">
        <v>174</v>
      </c>
      <c r="H10" s="21" t="s">
        <v>243</v>
      </c>
      <c r="I10" s="21" t="s">
        <v>620</v>
      </c>
      <c r="J10" s="21"/>
      <c r="K10" s="20"/>
    </row>
    <row r="11" spans="2:11" ht="105" x14ac:dyDescent="0.2">
      <c r="B11" s="37">
        <v>1</v>
      </c>
      <c r="C11" s="31"/>
      <c r="D11" s="23" t="s">
        <v>231</v>
      </c>
      <c r="E11" s="23">
        <f>IF(D11="leicht",6,IF(D11="mittel",8,IF(D11="schwer",10,xxx)))</f>
        <v>10</v>
      </c>
      <c r="F11" s="23">
        <f>IF(E11=6,25,IF(E11=8,30,IF(E11=10,35,xxx)))</f>
        <v>35</v>
      </c>
      <c r="G11" s="22" t="s">
        <v>175</v>
      </c>
      <c r="H11" s="21" t="s">
        <v>469</v>
      </c>
      <c r="I11" s="21" t="s">
        <v>652</v>
      </c>
      <c r="J11" s="21"/>
      <c r="K11" s="20"/>
    </row>
    <row r="12" spans="2:11" ht="120" x14ac:dyDescent="0.2">
      <c r="B12" s="37">
        <v>1</v>
      </c>
      <c r="C12" s="31"/>
      <c r="D12" s="23" t="s">
        <v>231</v>
      </c>
      <c r="E12" s="23">
        <f>IF(D12="leicht",6,IF(D12="mittel",8,IF(D12="schwer",10,xxx)))</f>
        <v>10</v>
      </c>
      <c r="F12" s="23">
        <f>IF(E12=6,25,IF(E12=8,30,IF(E12=10,35,xxx)))</f>
        <v>35</v>
      </c>
      <c r="G12" s="22" t="s">
        <v>176</v>
      </c>
      <c r="H12" s="21" t="s">
        <v>468</v>
      </c>
      <c r="I12" s="21" t="s">
        <v>653</v>
      </c>
      <c r="J12" s="21"/>
      <c r="K12" s="20"/>
    </row>
    <row r="13" spans="2:11" ht="120" x14ac:dyDescent="0.2">
      <c r="B13" s="37">
        <v>1</v>
      </c>
      <c r="C13" s="31"/>
      <c r="D13" s="23" t="s">
        <v>231</v>
      </c>
      <c r="E13" s="23">
        <f>IF(D13="leicht",6,IF(D13="mittel",8,IF(D13="schwer",10,xxx)))</f>
        <v>10</v>
      </c>
      <c r="F13" s="23">
        <f>IF(E13=6,25,IF(E13=8,30,IF(E13=10,35,xxx)))</f>
        <v>35</v>
      </c>
      <c r="G13" s="22" t="s">
        <v>177</v>
      </c>
      <c r="H13" s="21" t="s">
        <v>654</v>
      </c>
      <c r="I13" s="21" t="s">
        <v>621</v>
      </c>
      <c r="J13" s="21"/>
      <c r="K13" s="20"/>
    </row>
    <row r="14" spans="2:11" ht="30" x14ac:dyDescent="0.2">
      <c r="B14" s="37">
        <v>2</v>
      </c>
      <c r="C14" s="31"/>
      <c r="D14" s="23" t="s">
        <v>40</v>
      </c>
      <c r="E14" s="23">
        <f>IF(D14="leicht",6,IF(D14="mittel",8,IF(D14="schwer",10,xxx)))</f>
        <v>6</v>
      </c>
      <c r="F14" s="23">
        <f>IF(E14=6,25,IF(E14=8,30,IF(E14=10,35,xxx)))</f>
        <v>25</v>
      </c>
      <c r="G14" s="22" t="s">
        <v>178</v>
      </c>
      <c r="H14" s="21" t="s">
        <v>244</v>
      </c>
      <c r="I14" s="21" t="s">
        <v>622</v>
      </c>
      <c r="J14" s="21"/>
      <c r="K14" s="20"/>
    </row>
    <row r="15" spans="2:11" ht="60" x14ac:dyDescent="0.2">
      <c r="B15" s="37">
        <v>2</v>
      </c>
      <c r="C15" s="31"/>
      <c r="D15" s="23" t="s">
        <v>40</v>
      </c>
      <c r="E15" s="23">
        <f>IF(D15="leicht",6,IF(D15="mittel",8,IF(D15="schwer",10,xxx)))</f>
        <v>6</v>
      </c>
      <c r="F15" s="23">
        <f>IF(E15=6,25,IF(E15=8,30,IF(E15=10,35,xxx)))</f>
        <v>25</v>
      </c>
      <c r="G15" s="22" t="s">
        <v>179</v>
      </c>
      <c r="H15" s="21" t="s">
        <v>470</v>
      </c>
      <c r="I15" s="21" t="s">
        <v>245</v>
      </c>
      <c r="J15" s="21"/>
      <c r="K15" s="20"/>
    </row>
    <row r="16" spans="2:11" ht="60" x14ac:dyDescent="0.2">
      <c r="B16" s="37">
        <v>2</v>
      </c>
      <c r="C16" s="31"/>
      <c r="D16" s="23" t="s">
        <v>40</v>
      </c>
      <c r="E16" s="23">
        <f>IF(D16="leicht",6,IF(D16="mittel",8,IF(D16="schwer",10,xxx)))</f>
        <v>6</v>
      </c>
      <c r="F16" s="23">
        <f>IF(E16=6,25,IF(E16=8,30,IF(E16=10,35,xxx)))</f>
        <v>25</v>
      </c>
      <c r="G16" s="22" t="s">
        <v>180</v>
      </c>
      <c r="H16" s="21" t="s">
        <v>246</v>
      </c>
      <c r="I16" s="21" t="s">
        <v>623</v>
      </c>
      <c r="J16" s="21"/>
      <c r="K16" s="20"/>
    </row>
    <row r="17" spans="2:11" ht="75" x14ac:dyDescent="0.2">
      <c r="B17" s="37">
        <v>2</v>
      </c>
      <c r="C17" s="31"/>
      <c r="D17" s="23" t="s">
        <v>40</v>
      </c>
      <c r="E17" s="23">
        <f>IF(D17="leicht",6,IF(D17="mittel",8,IF(D17="schwer",10,xxx)))</f>
        <v>6</v>
      </c>
      <c r="F17" s="23">
        <f>IF(E17=6,25,IF(E17=8,30,IF(E17=10,35,xxx)))</f>
        <v>25</v>
      </c>
      <c r="G17" s="22" t="s">
        <v>181</v>
      </c>
      <c r="H17" s="21" t="s">
        <v>471</v>
      </c>
      <c r="I17" s="21" t="s">
        <v>624</v>
      </c>
      <c r="J17" s="21"/>
      <c r="K17" s="20"/>
    </row>
    <row r="18" spans="2:11" ht="105" x14ac:dyDescent="0.2">
      <c r="B18" s="37">
        <v>2</v>
      </c>
      <c r="C18" s="31"/>
      <c r="D18" s="23" t="s">
        <v>229</v>
      </c>
      <c r="E18" s="23">
        <f>IF(D18="leicht",6,IF(D18="mittel",8,IF(D18="schwer",10,xxx)))</f>
        <v>8</v>
      </c>
      <c r="F18" s="23">
        <f>IF(E18=6,25,IF(E18=8,30,IF(E18=10,35,xxx)))</f>
        <v>30</v>
      </c>
      <c r="G18" s="22" t="s">
        <v>182</v>
      </c>
      <c r="H18" s="21" t="s">
        <v>472</v>
      </c>
      <c r="I18" s="21" t="s">
        <v>625</v>
      </c>
      <c r="J18" s="21"/>
      <c r="K18" s="20"/>
    </row>
    <row r="19" spans="2:11" ht="75" x14ac:dyDescent="0.2">
      <c r="B19" s="37">
        <v>2</v>
      </c>
      <c r="C19" s="31"/>
      <c r="D19" s="23" t="s">
        <v>229</v>
      </c>
      <c r="E19" s="23">
        <f>IF(D19="leicht",6,IF(D19="mittel",8,IF(D19="schwer",10,xxx)))</f>
        <v>8</v>
      </c>
      <c r="F19" s="23">
        <f>IF(E19=6,25,IF(E19=8,30,IF(E19=10,35,xxx)))</f>
        <v>30</v>
      </c>
      <c r="G19" s="22" t="s">
        <v>183</v>
      </c>
      <c r="H19" s="21" t="s">
        <v>655</v>
      </c>
      <c r="I19" s="21" t="s">
        <v>626</v>
      </c>
      <c r="J19" s="21"/>
      <c r="K19" s="20"/>
    </row>
    <row r="20" spans="2:11" ht="60" x14ac:dyDescent="0.2">
      <c r="B20" s="37">
        <v>2</v>
      </c>
      <c r="C20" s="31"/>
      <c r="D20" s="23" t="s">
        <v>229</v>
      </c>
      <c r="E20" s="23">
        <f>IF(D20="leicht",6,IF(D20="mittel",8,IF(D20="schwer",10,xxx)))</f>
        <v>8</v>
      </c>
      <c r="F20" s="23">
        <f>IF(E20=6,25,IF(E20=8,30,IF(E20=10,35,xxx)))</f>
        <v>30</v>
      </c>
      <c r="G20" s="22" t="s">
        <v>184</v>
      </c>
      <c r="H20" s="21" t="s">
        <v>473</v>
      </c>
      <c r="I20" s="21" t="s">
        <v>476</v>
      </c>
      <c r="J20" s="21"/>
      <c r="K20" s="20"/>
    </row>
    <row r="21" spans="2:11" ht="60" x14ac:dyDescent="0.2">
      <c r="B21" s="37">
        <v>2</v>
      </c>
      <c r="C21" s="31"/>
      <c r="D21" s="23" t="s">
        <v>229</v>
      </c>
      <c r="E21" s="23">
        <f>IF(D21="leicht",6,IF(D21="mittel",8,IF(D21="schwer",10,xxx)))</f>
        <v>8</v>
      </c>
      <c r="F21" s="23">
        <f>IF(E21=6,25,IF(E21=8,30,IF(E21=10,35,xxx)))</f>
        <v>30</v>
      </c>
      <c r="G21" s="22" t="s">
        <v>185</v>
      </c>
      <c r="H21" s="21" t="s">
        <v>474</v>
      </c>
      <c r="I21" s="21" t="s">
        <v>475</v>
      </c>
      <c r="J21" s="21"/>
      <c r="K21" s="20"/>
    </row>
    <row r="22" spans="2:11" ht="105" x14ac:dyDescent="0.2">
      <c r="B22" s="37">
        <v>2</v>
      </c>
      <c r="C22" s="31"/>
      <c r="D22" s="23" t="s">
        <v>231</v>
      </c>
      <c r="E22" s="23">
        <f>IF(D22="leicht",6,IF(D22="mittel",8,IF(D22="schwer",10,xxx)))</f>
        <v>10</v>
      </c>
      <c r="F22" s="23">
        <f>IF(E22=6,25,IF(E22=8,30,IF(E22=10,35,xxx)))</f>
        <v>35</v>
      </c>
      <c r="G22" s="22" t="s">
        <v>186</v>
      </c>
      <c r="H22" s="21" t="s">
        <v>656</v>
      </c>
      <c r="I22" s="21" t="s">
        <v>627</v>
      </c>
      <c r="J22" s="21"/>
      <c r="K22" s="20"/>
    </row>
    <row r="23" spans="2:11" ht="105" x14ac:dyDescent="0.2">
      <c r="B23" s="37">
        <v>2</v>
      </c>
      <c r="C23" s="31"/>
      <c r="D23" s="23" t="s">
        <v>231</v>
      </c>
      <c r="E23" s="23">
        <f>IF(D23="leicht",6,IF(D23="mittel",8,IF(D23="schwer",10,xxx)))</f>
        <v>10</v>
      </c>
      <c r="F23" s="23">
        <f>IF(E23=6,25,IF(E23=8,30,IF(E23=10,35,xxx)))</f>
        <v>35</v>
      </c>
      <c r="G23" s="22" t="s">
        <v>187</v>
      </c>
      <c r="H23" s="21" t="s">
        <v>657</v>
      </c>
      <c r="I23" s="21" t="s">
        <v>628</v>
      </c>
      <c r="J23" s="21"/>
      <c r="K23" s="20"/>
    </row>
    <row r="24" spans="2:11" ht="105" x14ac:dyDescent="0.2">
      <c r="B24" s="37">
        <v>2</v>
      </c>
      <c r="C24" s="31"/>
      <c r="D24" s="23" t="s">
        <v>231</v>
      </c>
      <c r="E24" s="23">
        <f>IF(D24="leicht",6,IF(D24="mittel",8,IF(D24="schwer",10,xxx)))</f>
        <v>10</v>
      </c>
      <c r="F24" s="23">
        <f>IF(E24=6,25,IF(E24=8,30,IF(E24=10,35,xxx)))</f>
        <v>35</v>
      </c>
      <c r="G24" s="22" t="s">
        <v>188</v>
      </c>
      <c r="H24" s="21" t="s">
        <v>658</v>
      </c>
      <c r="I24" s="21" t="s">
        <v>629</v>
      </c>
      <c r="J24" s="21"/>
      <c r="K24" s="20"/>
    </row>
    <row r="25" spans="2:11" ht="180" x14ac:dyDescent="0.2">
      <c r="B25" s="37">
        <v>2</v>
      </c>
      <c r="C25" s="31"/>
      <c r="D25" s="23" t="s">
        <v>231</v>
      </c>
      <c r="E25" s="23">
        <f>IF(D25="leicht",6,IF(D25="mittel",8,IF(D25="schwer",10,xxx)))</f>
        <v>10</v>
      </c>
      <c r="F25" s="23">
        <f>IF(E25=6,25,IF(E25=8,30,IF(E25=10,35,xxx)))</f>
        <v>35</v>
      </c>
      <c r="G25" s="22" t="s">
        <v>189</v>
      </c>
      <c r="H25" s="21" t="s">
        <v>477</v>
      </c>
      <c r="I25" s="21" t="s">
        <v>659</v>
      </c>
      <c r="J25" s="21"/>
      <c r="K25" s="20"/>
    </row>
    <row r="26" spans="2:11" ht="60" x14ac:dyDescent="0.2">
      <c r="B26" s="37">
        <v>3</v>
      </c>
      <c r="C26" s="31"/>
      <c r="D26" s="23" t="s">
        <v>40</v>
      </c>
      <c r="E26" s="23">
        <f>IF(D26="leicht",6,IF(D26="mittel",8,IF(D26="schwer",10,xxx)))</f>
        <v>6</v>
      </c>
      <c r="F26" s="23">
        <f>IF(E26=6,25,IF(E26=8,30,IF(E26=10,35,xxx)))</f>
        <v>25</v>
      </c>
      <c r="G26" s="22" t="s">
        <v>190</v>
      </c>
      <c r="H26" s="21" t="s">
        <v>478</v>
      </c>
      <c r="I26" s="21" t="s">
        <v>662</v>
      </c>
      <c r="J26" s="21"/>
      <c r="K26" s="20"/>
    </row>
    <row r="27" spans="2:11" ht="30" x14ac:dyDescent="0.2">
      <c r="B27" s="37">
        <v>3</v>
      </c>
      <c r="C27" s="31"/>
      <c r="D27" s="23" t="s">
        <v>40</v>
      </c>
      <c r="E27" s="23">
        <f>IF(D27="leicht",6,IF(D27="mittel",8,IF(D27="schwer",10,xxx)))</f>
        <v>6</v>
      </c>
      <c r="F27" s="23">
        <f>IF(E27=6,25,IF(E27=8,30,IF(E27=10,35,xxx)))</f>
        <v>25</v>
      </c>
      <c r="G27" s="22" t="s">
        <v>191</v>
      </c>
      <c r="H27" s="21" t="s">
        <v>247</v>
      </c>
      <c r="I27" s="21" t="s">
        <v>630</v>
      </c>
      <c r="J27" s="21"/>
      <c r="K27" s="20"/>
    </row>
    <row r="28" spans="2:11" ht="75" x14ac:dyDescent="0.2">
      <c r="B28" s="37">
        <v>3</v>
      </c>
      <c r="C28" s="31"/>
      <c r="D28" s="23" t="s">
        <v>40</v>
      </c>
      <c r="E28" s="23">
        <f>IF(D28="leicht",6,IF(D28="mittel",8,IF(D28="schwer",10,xxx)))</f>
        <v>6</v>
      </c>
      <c r="F28" s="23">
        <f>IF(E28=6,25,IF(E28=8,30,IF(E28=10,35,xxx)))</f>
        <v>25</v>
      </c>
      <c r="G28" s="22" t="s">
        <v>192</v>
      </c>
      <c r="H28" s="21" t="s">
        <v>248</v>
      </c>
      <c r="I28" s="21" t="s">
        <v>631</v>
      </c>
      <c r="J28" s="21"/>
      <c r="K28" s="20"/>
    </row>
    <row r="29" spans="2:11" ht="75" x14ac:dyDescent="0.2">
      <c r="B29" s="37">
        <v>3</v>
      </c>
      <c r="C29" s="31"/>
      <c r="D29" s="23" t="s">
        <v>40</v>
      </c>
      <c r="E29" s="23">
        <f>IF(D29="leicht",6,IF(D29="mittel",8,IF(D29="schwer",10,xxx)))</f>
        <v>6</v>
      </c>
      <c r="F29" s="23">
        <f>IF(E29=6,25,IF(E29=8,30,IF(E29=10,35,xxx)))</f>
        <v>25</v>
      </c>
      <c r="G29" s="22" t="s">
        <v>193</v>
      </c>
      <c r="H29" s="21" t="s">
        <v>687</v>
      </c>
      <c r="I29" s="21" t="s">
        <v>660</v>
      </c>
      <c r="J29" s="21"/>
      <c r="K29" s="20"/>
    </row>
    <row r="30" spans="2:11" ht="60" x14ac:dyDescent="0.2">
      <c r="B30" s="37">
        <v>3</v>
      </c>
      <c r="C30" s="31"/>
      <c r="D30" s="23" t="s">
        <v>229</v>
      </c>
      <c r="E30" s="23">
        <f>IF(D30="leicht",6,IF(D30="mittel",8,IF(D30="schwer",10,xxx)))</f>
        <v>8</v>
      </c>
      <c r="F30" s="23">
        <f>IF(E30=6,25,IF(E30=8,30,IF(E30=10,35,xxx)))</f>
        <v>30</v>
      </c>
      <c r="G30" s="22" t="s">
        <v>194</v>
      </c>
      <c r="H30" s="21" t="s">
        <v>443</v>
      </c>
      <c r="I30" s="21" t="s">
        <v>661</v>
      </c>
      <c r="J30" s="21"/>
      <c r="K30" s="20"/>
    </row>
    <row r="31" spans="2:11" ht="60" x14ac:dyDescent="0.2">
      <c r="B31" s="37">
        <v>3</v>
      </c>
      <c r="C31" s="31"/>
      <c r="D31" s="23" t="s">
        <v>229</v>
      </c>
      <c r="E31" s="23">
        <f>IF(D31="leicht",6,IF(D31="mittel",8,IF(D31="schwer",10,xxx)))</f>
        <v>8</v>
      </c>
      <c r="F31" s="23">
        <f>IF(E31=6,25,IF(E31=8,30,IF(E31=10,35,xxx)))</f>
        <v>30</v>
      </c>
      <c r="G31" s="22" t="s">
        <v>195</v>
      </c>
      <c r="H31" s="21" t="s">
        <v>479</v>
      </c>
      <c r="I31" s="21" t="s">
        <v>632</v>
      </c>
      <c r="J31" s="21"/>
      <c r="K31" s="20"/>
    </row>
    <row r="32" spans="2:11" ht="90" x14ac:dyDescent="0.2">
      <c r="B32" s="37">
        <v>3</v>
      </c>
      <c r="C32" s="31"/>
      <c r="D32" s="23" t="s">
        <v>229</v>
      </c>
      <c r="E32" s="23">
        <f>IF(D32="leicht",6,IF(D32="mittel",8,IF(D32="schwer",10,xxx)))</f>
        <v>8</v>
      </c>
      <c r="F32" s="23">
        <f>IF(E32=6,25,IF(E32=8,30,IF(E32=10,35,xxx)))</f>
        <v>30</v>
      </c>
      <c r="G32" s="22" t="s">
        <v>196</v>
      </c>
      <c r="H32" s="21" t="s">
        <v>686</v>
      </c>
      <c r="I32" s="21" t="s">
        <v>633</v>
      </c>
      <c r="J32" s="21"/>
      <c r="K32" s="20"/>
    </row>
    <row r="33" spans="2:11" ht="60" x14ac:dyDescent="0.2">
      <c r="B33" s="37">
        <v>3</v>
      </c>
      <c r="C33" s="31"/>
      <c r="D33" s="23" t="s">
        <v>229</v>
      </c>
      <c r="E33" s="23">
        <f>IF(D33="leicht",6,IF(D33="mittel",8,IF(D33="schwer",10,xxx)))</f>
        <v>8</v>
      </c>
      <c r="F33" s="23">
        <f>IF(E33=6,25,IF(E33=8,30,IF(E33=10,35,xxx)))</f>
        <v>30</v>
      </c>
      <c r="G33" s="22" t="s">
        <v>197</v>
      </c>
      <c r="H33" s="21" t="s">
        <v>480</v>
      </c>
      <c r="I33" s="21" t="s">
        <v>481</v>
      </c>
      <c r="J33" s="21"/>
      <c r="K33" s="20"/>
    </row>
    <row r="34" spans="2:11" ht="75" x14ac:dyDescent="0.2">
      <c r="B34" s="37">
        <v>3</v>
      </c>
      <c r="C34" s="31"/>
      <c r="D34" s="23" t="s">
        <v>231</v>
      </c>
      <c r="E34" s="23">
        <f>IF(D34="leicht",6,IF(D34="mittel",8,IF(D34="schwer",10,xxx)))</f>
        <v>10</v>
      </c>
      <c r="F34" s="23">
        <f>IF(E34=6,25,IF(E34=8,30,IF(E34=10,35,xxx)))</f>
        <v>35</v>
      </c>
      <c r="G34" s="22" t="s">
        <v>198</v>
      </c>
      <c r="H34" s="21" t="s">
        <v>444</v>
      </c>
      <c r="I34" s="21" t="s">
        <v>634</v>
      </c>
      <c r="J34" s="21"/>
      <c r="K34" s="20"/>
    </row>
    <row r="35" spans="2:11" ht="90" x14ac:dyDescent="0.2">
      <c r="B35" s="37">
        <v>3</v>
      </c>
      <c r="C35" s="31"/>
      <c r="D35" s="23" t="s">
        <v>231</v>
      </c>
      <c r="E35" s="23">
        <f>IF(D35="leicht",6,IF(D35="mittel",8,IF(D35="schwer",10,xxx)))</f>
        <v>10</v>
      </c>
      <c r="F35" s="23">
        <f>IF(E35=6,25,IF(E35=8,30,IF(E35=10,35,xxx)))</f>
        <v>35</v>
      </c>
      <c r="G35" s="22" t="s">
        <v>199</v>
      </c>
      <c r="H35" s="21" t="s">
        <v>482</v>
      </c>
      <c r="I35" s="21" t="s">
        <v>483</v>
      </c>
      <c r="J35" s="21"/>
      <c r="K35" s="20"/>
    </row>
    <row r="36" spans="2:11" ht="135" x14ac:dyDescent="0.2">
      <c r="B36" s="37">
        <v>3</v>
      </c>
      <c r="C36" s="31"/>
      <c r="D36" s="23" t="s">
        <v>231</v>
      </c>
      <c r="E36" s="23">
        <f>IF(D36="leicht",6,IF(D36="mittel",8,IF(D36="schwer",10,xxx)))</f>
        <v>10</v>
      </c>
      <c r="F36" s="23">
        <f>IF(E36=6,25,IF(E36=8,30,IF(E36=10,35,xxx)))</f>
        <v>35</v>
      </c>
      <c r="G36" s="22" t="s">
        <v>200</v>
      </c>
      <c r="H36" s="21" t="s">
        <v>484</v>
      </c>
      <c r="I36" s="21" t="s">
        <v>485</v>
      </c>
      <c r="J36" s="21"/>
      <c r="K36" s="20"/>
    </row>
    <row r="37" spans="2:11" ht="60" x14ac:dyDescent="0.2">
      <c r="B37" s="37">
        <v>3</v>
      </c>
      <c r="C37" s="31"/>
      <c r="D37" s="23" t="s">
        <v>231</v>
      </c>
      <c r="E37" s="23">
        <f>IF(D37="leicht",6,IF(D37="mittel",8,IF(D37="schwer",10,xxx)))</f>
        <v>10</v>
      </c>
      <c r="F37" s="23">
        <f>IF(E37=6,25,IF(E37=8,30,IF(E37=10,35,xxx)))</f>
        <v>35</v>
      </c>
      <c r="G37" s="22" t="s">
        <v>201</v>
      </c>
      <c r="H37" s="21" t="s">
        <v>249</v>
      </c>
      <c r="I37" s="21" t="s">
        <v>663</v>
      </c>
      <c r="J37" s="21"/>
      <c r="K37" s="20"/>
    </row>
    <row r="38" spans="2:11" ht="60" x14ac:dyDescent="0.2">
      <c r="B38" s="37">
        <v>4</v>
      </c>
      <c r="C38" s="31"/>
      <c r="D38" s="23" t="s">
        <v>40</v>
      </c>
      <c r="E38" s="23">
        <f>IF(D38="leicht",6,IF(D38="mittel",8,IF(D38="schwer",10,xxx)))</f>
        <v>6</v>
      </c>
      <c r="F38" s="23">
        <f>IF(E38=6,25,IF(E38=8,30,IF(E38=10,35,xxx)))</f>
        <v>25</v>
      </c>
      <c r="G38" s="22" t="s">
        <v>202</v>
      </c>
      <c r="H38" s="21" t="s">
        <v>445</v>
      </c>
      <c r="I38" s="21" t="s">
        <v>664</v>
      </c>
      <c r="J38" s="21"/>
      <c r="K38" s="20"/>
    </row>
    <row r="39" spans="2:11" ht="45" x14ac:dyDescent="0.2">
      <c r="B39" s="37">
        <v>4</v>
      </c>
      <c r="C39" s="31"/>
      <c r="D39" s="23" t="s">
        <v>40</v>
      </c>
      <c r="E39" s="23">
        <f>IF(D39="leicht",6,IF(D39="mittel",8,IF(D39="schwer",10,xxx)))</f>
        <v>6</v>
      </c>
      <c r="F39" s="23">
        <f>IF(E39=6,25,IF(E39=8,30,IF(E39=10,35,xxx)))</f>
        <v>25</v>
      </c>
      <c r="G39" s="22" t="s">
        <v>203</v>
      </c>
      <c r="H39" s="21" t="s">
        <v>250</v>
      </c>
      <c r="I39" s="21" t="s">
        <v>486</v>
      </c>
      <c r="J39" s="21"/>
      <c r="K39" s="20"/>
    </row>
    <row r="40" spans="2:11" ht="45" x14ac:dyDescent="0.2">
      <c r="B40" s="37">
        <v>4</v>
      </c>
      <c r="C40" s="31"/>
      <c r="D40" s="23" t="s">
        <v>40</v>
      </c>
      <c r="E40" s="23">
        <f>IF(D40="leicht",6,IF(D40="mittel",8,IF(D40="schwer",10,xxx)))</f>
        <v>6</v>
      </c>
      <c r="F40" s="23">
        <f>IF(E40=6,25,IF(E40=8,30,IF(E40=10,35,xxx)))</f>
        <v>25</v>
      </c>
      <c r="G40" s="22" t="s">
        <v>204</v>
      </c>
      <c r="H40" s="21" t="s">
        <v>487</v>
      </c>
      <c r="I40" s="21" t="s">
        <v>665</v>
      </c>
      <c r="J40" s="21"/>
      <c r="K40" s="20"/>
    </row>
    <row r="41" spans="2:11" ht="75" x14ac:dyDescent="0.2">
      <c r="B41" s="37">
        <v>4</v>
      </c>
      <c r="C41" s="31"/>
      <c r="D41" s="23" t="s">
        <v>40</v>
      </c>
      <c r="E41" s="23">
        <f>IF(D41="leicht",6,IF(D41="mittel",8,IF(D41="schwer",10,xxx)))</f>
        <v>6</v>
      </c>
      <c r="F41" s="23">
        <f>IF(E41=6,25,IF(E41=8,30,IF(E41=10,35,xxx)))</f>
        <v>25</v>
      </c>
      <c r="G41" s="22" t="s">
        <v>205</v>
      </c>
      <c r="H41" s="21" t="s">
        <v>666</v>
      </c>
      <c r="I41" s="21" t="s">
        <v>635</v>
      </c>
      <c r="J41" s="21"/>
      <c r="K41" s="20"/>
    </row>
    <row r="42" spans="2:11" ht="60" x14ac:dyDescent="0.2">
      <c r="B42" s="37">
        <v>4</v>
      </c>
      <c r="C42" s="31"/>
      <c r="D42" s="23" t="s">
        <v>229</v>
      </c>
      <c r="E42" s="23">
        <f>IF(D42="leicht",6,IF(D42="mittel",8,IF(D42="schwer",10,xxx)))</f>
        <v>8</v>
      </c>
      <c r="F42" s="23">
        <f>IF(E42=6,25,IF(E42=8,30,IF(E42=10,35,xxx)))</f>
        <v>30</v>
      </c>
      <c r="G42" s="22" t="s">
        <v>206</v>
      </c>
      <c r="H42" s="21" t="s">
        <v>667</v>
      </c>
      <c r="I42" s="21" t="s">
        <v>668</v>
      </c>
      <c r="J42" s="21"/>
      <c r="K42" s="20"/>
    </row>
    <row r="43" spans="2:11" ht="75" x14ac:dyDescent="0.2">
      <c r="B43" s="37">
        <v>4</v>
      </c>
      <c r="C43" s="31"/>
      <c r="D43" s="23" t="s">
        <v>229</v>
      </c>
      <c r="E43" s="23">
        <f>IF(D43="leicht",6,IF(D43="mittel",8,IF(D43="schwer",10,xxx)))</f>
        <v>8</v>
      </c>
      <c r="F43" s="23">
        <f>IF(E43=6,25,IF(E43=8,30,IF(E43=10,35,xxx)))</f>
        <v>30</v>
      </c>
      <c r="G43" s="22" t="s">
        <v>207</v>
      </c>
      <c r="H43" s="21" t="s">
        <v>251</v>
      </c>
      <c r="I43" s="21" t="s">
        <v>636</v>
      </c>
      <c r="J43" s="21"/>
      <c r="K43" s="20"/>
    </row>
    <row r="44" spans="2:11" ht="90" x14ac:dyDescent="0.2">
      <c r="B44" s="37">
        <v>4</v>
      </c>
      <c r="C44" s="31"/>
      <c r="D44" s="23" t="s">
        <v>229</v>
      </c>
      <c r="E44" s="23">
        <f>IF(D44="leicht",6,IF(D44="mittel",8,IF(D44="schwer",10,xxx)))</f>
        <v>8</v>
      </c>
      <c r="F44" s="23">
        <f>IF(E44=6,25,IF(E44=8,30,IF(E44=10,35,xxx)))</f>
        <v>30</v>
      </c>
      <c r="G44" s="22" t="s">
        <v>208</v>
      </c>
      <c r="H44" s="21" t="s">
        <v>685</v>
      </c>
      <c r="I44" s="21" t="s">
        <v>684</v>
      </c>
      <c r="J44" s="21"/>
      <c r="K44" s="20"/>
    </row>
    <row r="45" spans="2:11" ht="90" x14ac:dyDescent="0.2">
      <c r="B45" s="37">
        <v>4</v>
      </c>
      <c r="C45" s="31"/>
      <c r="D45" s="23" t="s">
        <v>229</v>
      </c>
      <c r="E45" s="23">
        <f>IF(D45="leicht",6,IF(D45="mittel",8,IF(D45="schwer",10,xxx)))</f>
        <v>8</v>
      </c>
      <c r="F45" s="23">
        <f>IF(E45=6,25,IF(E45=8,30,IF(E45=10,35,xxx)))</f>
        <v>30</v>
      </c>
      <c r="G45" s="22" t="s">
        <v>209</v>
      </c>
      <c r="H45" s="21" t="s">
        <v>669</v>
      </c>
      <c r="I45" s="21" t="s">
        <v>670</v>
      </c>
      <c r="J45" s="21"/>
      <c r="K45" s="20"/>
    </row>
    <row r="46" spans="2:11" ht="150" x14ac:dyDescent="0.2">
      <c r="B46" s="37">
        <v>4</v>
      </c>
      <c r="C46" s="31"/>
      <c r="D46" s="23" t="s">
        <v>231</v>
      </c>
      <c r="E46" s="23">
        <f>IF(D46="leicht",6,IF(D46="mittel",8,IF(D46="schwer",10,xxx)))</f>
        <v>10</v>
      </c>
      <c r="F46" s="23">
        <f>IF(E46=6,25,IF(E46=8,30,IF(E46=10,35,xxx)))</f>
        <v>35</v>
      </c>
      <c r="G46" s="22" t="s">
        <v>210</v>
      </c>
      <c r="H46" s="21" t="s">
        <v>683</v>
      </c>
      <c r="I46" s="21" t="s">
        <v>637</v>
      </c>
      <c r="J46" s="21"/>
      <c r="K46" s="20"/>
    </row>
    <row r="47" spans="2:11" ht="135" x14ac:dyDescent="0.2">
      <c r="B47" s="37">
        <v>4</v>
      </c>
      <c r="C47" s="31"/>
      <c r="D47" s="23" t="s">
        <v>231</v>
      </c>
      <c r="E47" s="23">
        <f>IF(D47="leicht",6,IF(D47="mittel",8,IF(D47="schwer",10,xxx)))</f>
        <v>10</v>
      </c>
      <c r="F47" s="23">
        <f>IF(E47=6,25,IF(E47=8,30,IF(E47=10,35,xxx)))</f>
        <v>35</v>
      </c>
      <c r="G47" s="22" t="s">
        <v>211</v>
      </c>
      <c r="H47" s="21" t="s">
        <v>671</v>
      </c>
      <c r="I47" s="21" t="s">
        <v>672</v>
      </c>
      <c r="J47" s="21"/>
      <c r="K47" s="20"/>
    </row>
    <row r="48" spans="2:11" ht="135" x14ac:dyDescent="0.2">
      <c r="B48" s="37">
        <v>4</v>
      </c>
      <c r="C48" s="31"/>
      <c r="D48" s="23" t="s">
        <v>231</v>
      </c>
      <c r="E48" s="23">
        <f>IF(D48="leicht",6,IF(D48="mittel",8,IF(D48="schwer",10,xxx)))</f>
        <v>10</v>
      </c>
      <c r="F48" s="23">
        <f>IF(E48=6,25,IF(E48=8,30,IF(E48=10,35,xxx)))</f>
        <v>35</v>
      </c>
      <c r="G48" s="22" t="s">
        <v>212</v>
      </c>
      <c r="H48" s="21" t="s">
        <v>682</v>
      </c>
      <c r="I48" s="21" t="s">
        <v>638</v>
      </c>
      <c r="J48" s="21"/>
      <c r="K48" s="20"/>
    </row>
    <row r="49" spans="2:11" ht="150" x14ac:dyDescent="0.2">
      <c r="B49" s="37">
        <v>4</v>
      </c>
      <c r="C49" s="31"/>
      <c r="D49" s="23" t="s">
        <v>231</v>
      </c>
      <c r="E49" s="23">
        <f>IF(D49="leicht",6,IF(D49="mittel",8,IF(D49="schwer",10,xxx)))</f>
        <v>10</v>
      </c>
      <c r="F49" s="23">
        <f>IF(E49=6,25,IF(E49=8,30,IF(E49=10,35,xxx)))</f>
        <v>35</v>
      </c>
      <c r="G49" s="22" t="s">
        <v>213</v>
      </c>
      <c r="H49" s="21" t="s">
        <v>673</v>
      </c>
      <c r="I49" s="21" t="s">
        <v>639</v>
      </c>
      <c r="J49" s="21"/>
      <c r="K49" s="20"/>
    </row>
    <row r="50" spans="2:11" ht="105" x14ac:dyDescent="0.2">
      <c r="B50" s="37">
        <v>5</v>
      </c>
      <c r="C50" s="31"/>
      <c r="D50" s="23" t="s">
        <v>40</v>
      </c>
      <c r="E50" s="23">
        <f>IF(D50="leicht",6,IF(D50="mittel",8,IF(D50="schwer",10,xxx)))</f>
        <v>6</v>
      </c>
      <c r="F50" s="23">
        <f>IF(E50=6,25,IF(E50=8,30,IF(E50=10,35,xxx)))</f>
        <v>25</v>
      </c>
      <c r="G50" s="22" t="s">
        <v>214</v>
      </c>
      <c r="H50" s="36" t="s">
        <v>681</v>
      </c>
      <c r="I50" s="36" t="s">
        <v>674</v>
      </c>
      <c r="J50" s="21" t="s">
        <v>252</v>
      </c>
      <c r="K50" s="20"/>
    </row>
    <row r="51" spans="2:11" ht="75" x14ac:dyDescent="0.2">
      <c r="B51" s="37">
        <v>5</v>
      </c>
      <c r="C51" s="31"/>
      <c r="D51" s="23" t="s">
        <v>40</v>
      </c>
      <c r="E51" s="23">
        <f>IF(D51="leicht",6,IF(D51="mittel",8,IF(D51="schwer",10,xxx)))</f>
        <v>6</v>
      </c>
      <c r="F51" s="23">
        <f>IF(E51=6,25,IF(E51=8,30,IF(E51=10,35,xxx)))</f>
        <v>25</v>
      </c>
      <c r="G51" s="22" t="s">
        <v>215</v>
      </c>
      <c r="H51" s="36" t="s">
        <v>676</v>
      </c>
      <c r="I51" s="36" t="s">
        <v>675</v>
      </c>
      <c r="J51" s="21" t="s">
        <v>228</v>
      </c>
      <c r="K51" s="20"/>
    </row>
    <row r="52" spans="2:11" ht="60" x14ac:dyDescent="0.2">
      <c r="B52" s="37">
        <v>5</v>
      </c>
      <c r="C52" s="31"/>
      <c r="D52" s="23" t="s">
        <v>40</v>
      </c>
      <c r="E52" s="23">
        <f>IF(D52="leicht",6,IF(D52="mittel",8,IF(D52="schwer",10,xxx)))</f>
        <v>6</v>
      </c>
      <c r="F52" s="23">
        <f>IF(E52=6,25,IF(E52=8,30,IF(E52=10,35,xxx)))</f>
        <v>25</v>
      </c>
      <c r="G52" s="22" t="s">
        <v>216</v>
      </c>
      <c r="H52" s="21" t="s">
        <v>488</v>
      </c>
      <c r="I52" s="21" t="s">
        <v>489</v>
      </c>
      <c r="J52" s="21" t="s">
        <v>228</v>
      </c>
      <c r="K52" s="20"/>
    </row>
    <row r="53" spans="2:11" ht="75" x14ac:dyDescent="0.2">
      <c r="B53" s="37">
        <v>5</v>
      </c>
      <c r="C53" s="31"/>
      <c r="D53" s="23" t="s">
        <v>40</v>
      </c>
      <c r="E53" s="23">
        <f>IF(D53="leicht",6,IF(D53="mittel",8,IF(D53="schwer",10,xxx)))</f>
        <v>6</v>
      </c>
      <c r="F53" s="23">
        <f>IF(E53=6,25,IF(E53=8,30,IF(E53=10,35,xxx)))</f>
        <v>25</v>
      </c>
      <c r="G53" s="22" t="s">
        <v>217</v>
      </c>
      <c r="H53" s="21" t="s">
        <v>490</v>
      </c>
      <c r="I53" s="21" t="s">
        <v>640</v>
      </c>
      <c r="J53" s="21" t="s">
        <v>228</v>
      </c>
      <c r="K53" s="20"/>
    </row>
    <row r="54" spans="2:11" ht="120" x14ac:dyDescent="0.2">
      <c r="B54" s="37">
        <v>5</v>
      </c>
      <c r="C54" s="31"/>
      <c r="D54" s="23" t="s">
        <v>229</v>
      </c>
      <c r="E54" s="23">
        <f>IF(D54="leicht",6,IF(D54="mittel",8,IF(D54="schwer",10,xxx)))</f>
        <v>8</v>
      </c>
      <c r="F54" s="23">
        <f>IF(E54=6,25,IF(E54=8,30,IF(E54=10,35,xxx)))</f>
        <v>30</v>
      </c>
      <c r="G54" s="22" t="s">
        <v>218</v>
      </c>
      <c r="H54" s="21" t="s">
        <v>677</v>
      </c>
      <c r="I54" s="21" t="s">
        <v>679</v>
      </c>
      <c r="J54" s="21" t="s">
        <v>252</v>
      </c>
      <c r="K54" s="20"/>
    </row>
    <row r="55" spans="2:11" ht="120" x14ac:dyDescent="0.2">
      <c r="B55" s="37">
        <v>5</v>
      </c>
      <c r="C55" s="31"/>
      <c r="D55" s="23" t="s">
        <v>229</v>
      </c>
      <c r="E55" s="23">
        <f>IF(D55="leicht",6,IF(D55="mittel",8,IF(D55="schwer",10,xxx)))</f>
        <v>8</v>
      </c>
      <c r="F55" s="23">
        <f>IF(E55=6,25,IF(E55=8,30,IF(E55=10,35,xxx)))</f>
        <v>30</v>
      </c>
      <c r="G55" s="22" t="s">
        <v>219</v>
      </c>
      <c r="H55" s="21" t="s">
        <v>678</v>
      </c>
      <c r="I55" s="21" t="s">
        <v>680</v>
      </c>
      <c r="J55" s="21" t="s">
        <v>252</v>
      </c>
      <c r="K55" s="20"/>
    </row>
    <row r="56" spans="2:11" ht="90" x14ac:dyDescent="0.2">
      <c r="B56" s="37">
        <v>5</v>
      </c>
      <c r="C56" s="31"/>
      <c r="D56" s="23" t="s">
        <v>229</v>
      </c>
      <c r="E56" s="23">
        <f>IF(D56="leicht",6,IF(D56="mittel",8,IF(D56="schwer",10,xxx)))</f>
        <v>8</v>
      </c>
      <c r="F56" s="23">
        <f>IF(E56=6,25,IF(E56=8,30,IF(E56=10,35,xxx)))</f>
        <v>30</v>
      </c>
      <c r="G56" s="22" t="s">
        <v>220</v>
      </c>
      <c r="H56" s="21" t="s">
        <v>491</v>
      </c>
      <c r="I56" s="21" t="s">
        <v>492</v>
      </c>
      <c r="J56" s="21"/>
      <c r="K56" s="20"/>
    </row>
    <row r="57" spans="2:11" ht="90" x14ac:dyDescent="0.2">
      <c r="B57" s="37">
        <v>5</v>
      </c>
      <c r="C57" s="31"/>
      <c r="D57" s="23" t="s">
        <v>229</v>
      </c>
      <c r="E57" s="23">
        <f>IF(D57="leicht",6,IF(D57="mittel",8,IF(D57="schwer",10,xxx)))</f>
        <v>8</v>
      </c>
      <c r="F57" s="23">
        <f>IF(E57=6,25,IF(E57=8,30,IF(E57=10,35,xxx)))</f>
        <v>30</v>
      </c>
      <c r="G57" s="22" t="s">
        <v>221</v>
      </c>
      <c r="H57" s="21" t="s">
        <v>493</v>
      </c>
      <c r="I57" s="21" t="s">
        <v>494</v>
      </c>
      <c r="J57" s="21"/>
      <c r="K57" s="20"/>
    </row>
    <row r="58" spans="2:11" ht="105" x14ac:dyDescent="0.2">
      <c r="B58" s="37">
        <v>5</v>
      </c>
      <c r="C58" s="31"/>
      <c r="D58" s="23" t="s">
        <v>231</v>
      </c>
      <c r="E58" s="23">
        <f>IF(D58="leicht",6,IF(D58="mittel",8,IF(D58="schwer",10,xxx)))</f>
        <v>10</v>
      </c>
      <c r="F58" s="23">
        <f>IF(E58=6,25,IF(E58=8,30,IF(E58=10,35,xxx)))</f>
        <v>35</v>
      </c>
      <c r="G58" s="22" t="s">
        <v>222</v>
      </c>
      <c r="H58" s="21" t="s">
        <v>496</v>
      </c>
      <c r="I58" s="21" t="s">
        <v>495</v>
      </c>
      <c r="J58" s="21" t="s">
        <v>252</v>
      </c>
      <c r="K58" s="20"/>
    </row>
    <row r="59" spans="2:11" ht="105" x14ac:dyDescent="0.2">
      <c r="B59" s="37">
        <v>5</v>
      </c>
      <c r="C59" s="31"/>
      <c r="D59" s="23" t="s">
        <v>231</v>
      </c>
      <c r="E59" s="23">
        <f>IF(D59="leicht",6,IF(D59="mittel",8,IF(D59="schwer",10,xxx)))</f>
        <v>10</v>
      </c>
      <c r="F59" s="23">
        <f>IF(E59=6,25,IF(E59=8,30,IF(E59=10,35,xxx)))</f>
        <v>35</v>
      </c>
      <c r="G59" s="22" t="s">
        <v>223</v>
      </c>
      <c r="H59" s="21" t="s">
        <v>497</v>
      </c>
      <c r="I59" s="21" t="s">
        <v>498</v>
      </c>
      <c r="J59" s="21" t="s">
        <v>252</v>
      </c>
      <c r="K59" s="20"/>
    </row>
    <row r="60" spans="2:11" ht="90" x14ac:dyDescent="0.2">
      <c r="B60" s="37">
        <v>5</v>
      </c>
      <c r="C60" s="31"/>
      <c r="D60" s="23" t="s">
        <v>231</v>
      </c>
      <c r="E60" s="23">
        <f>IF(D60="leicht",6,IF(D60="mittel",8,IF(D60="schwer",10,xxx)))</f>
        <v>10</v>
      </c>
      <c r="F60" s="23">
        <f>IF(E60=6,25,IF(E60=8,30,IF(E60=10,35,xxx)))</f>
        <v>35</v>
      </c>
      <c r="G60" s="22" t="s">
        <v>224</v>
      </c>
      <c r="H60" s="21" t="s">
        <v>499</v>
      </c>
      <c r="I60" s="21" t="s">
        <v>500</v>
      </c>
      <c r="J60" s="21" t="s">
        <v>252</v>
      </c>
      <c r="K60" s="20"/>
    </row>
    <row r="61" spans="2:11" x14ac:dyDescent="0.2">
      <c r="B61" s="37">
        <v>5</v>
      </c>
      <c r="C61" s="31"/>
      <c r="D61" s="23" t="s">
        <v>231</v>
      </c>
      <c r="E61" s="23">
        <f>IF(D61="leicht",6,IF(D61="mittel",8,IF(D61="schwer",10,xxx)))</f>
        <v>10</v>
      </c>
      <c r="F61" s="23">
        <f>IF(E61=6,25,IF(E61=8,30,IF(E61=10,35,xxx)))</f>
        <v>35</v>
      </c>
      <c r="G61" s="22" t="s">
        <v>225</v>
      </c>
      <c r="H61" s="21"/>
      <c r="I61" s="21"/>
      <c r="J61" s="21"/>
      <c r="K61" s="20"/>
    </row>
    <row r="62" spans="2:11" x14ac:dyDescent="0.2">
      <c r="B62" s="37"/>
      <c r="C62" s="31"/>
      <c r="D62" s="23"/>
      <c r="E62" s="23" t="e">
        <f>IF(D62="leicht",6,IF(D62="mittel",8,IF(D62="schwer",10,xxx)))</f>
        <v>#NAME?</v>
      </c>
      <c r="F62" s="23" t="e">
        <f>IF(E62=6,25,IF(E62=8,30,IF(E62=10,35,xxx)))</f>
        <v>#NAME?</v>
      </c>
      <c r="G62" s="22" t="s">
        <v>226</v>
      </c>
      <c r="H62" s="21"/>
      <c r="I62" s="21"/>
      <c r="J62" s="21"/>
      <c r="K62" s="20"/>
    </row>
    <row r="63" spans="2:11" x14ac:dyDescent="0.2">
      <c r="B63" s="37"/>
      <c r="C63" s="31"/>
      <c r="D63" s="23"/>
      <c r="E63" s="23"/>
      <c r="F63" s="23"/>
      <c r="G63" s="22"/>
      <c r="H63" s="21"/>
      <c r="I63" s="21"/>
      <c r="J63" s="21"/>
      <c r="K63" s="20"/>
    </row>
    <row r="64" spans="2:11" x14ac:dyDescent="0.2">
      <c r="B64" s="37"/>
      <c r="C64" s="31"/>
      <c r="D64" s="23"/>
      <c r="E64" s="23"/>
      <c r="F64" s="23"/>
      <c r="G64" s="22"/>
      <c r="H64" s="21"/>
      <c r="I64" s="21"/>
      <c r="J64" s="21"/>
      <c r="K64" s="20"/>
    </row>
    <row r="65" spans="2:11" x14ac:dyDescent="0.2">
      <c r="B65" s="37"/>
      <c r="C65" s="31"/>
      <c r="D65" s="23"/>
      <c r="E65" s="23"/>
      <c r="F65" s="23"/>
      <c r="G65" s="22"/>
      <c r="H65" s="21"/>
      <c r="I65" s="21"/>
      <c r="J65" s="21"/>
      <c r="K65" s="20"/>
    </row>
    <row r="66" spans="2:11" x14ac:dyDescent="0.2">
      <c r="B66" s="37"/>
      <c r="C66" s="31"/>
      <c r="D66" s="23"/>
      <c r="E66" s="23"/>
      <c r="F66" s="23"/>
      <c r="G66" s="22"/>
      <c r="H66" s="21"/>
      <c r="I66" s="21"/>
      <c r="J66" s="21"/>
      <c r="K66" s="20"/>
    </row>
    <row r="67" spans="2:11" x14ac:dyDescent="0.2">
      <c r="B67" s="37"/>
      <c r="C67" s="31"/>
      <c r="D67" s="23"/>
      <c r="E67" s="23"/>
      <c r="F67" s="23"/>
      <c r="G67" s="22"/>
      <c r="H67" s="21"/>
      <c r="I67" s="21"/>
      <c r="J67" s="21"/>
      <c r="K67" s="20"/>
    </row>
    <row r="68" spans="2:11" x14ac:dyDescent="0.2">
      <c r="B68" s="37"/>
      <c r="C68" s="31"/>
      <c r="D68" s="23"/>
      <c r="E68" s="23"/>
      <c r="F68" s="23"/>
      <c r="G68" s="22"/>
      <c r="H68" s="21"/>
      <c r="I68" s="21"/>
      <c r="J68" s="21"/>
      <c r="K68" s="20"/>
    </row>
    <row r="69" spans="2:11" x14ac:dyDescent="0.2">
      <c r="B69" s="37"/>
      <c r="C69" s="31"/>
      <c r="D69" s="23"/>
      <c r="E69" s="23"/>
      <c r="F69" s="23"/>
      <c r="G69" s="22"/>
      <c r="H69" s="21"/>
      <c r="I69" s="21"/>
      <c r="J69" s="21"/>
      <c r="K69" s="20"/>
    </row>
    <row r="70" spans="2:11" x14ac:dyDescent="0.2">
      <c r="B70" s="37"/>
      <c r="C70" s="31"/>
      <c r="D70" s="23"/>
      <c r="E70" s="23"/>
      <c r="F70" s="23"/>
      <c r="G70" s="22"/>
      <c r="H70" s="21"/>
      <c r="I70" s="21"/>
      <c r="J70" s="21"/>
      <c r="K70" s="20"/>
    </row>
    <row r="71" spans="2:11" x14ac:dyDescent="0.2">
      <c r="B71" s="37"/>
      <c r="C71" s="31"/>
      <c r="D71" s="23"/>
      <c r="E71" s="23"/>
      <c r="F71" s="23"/>
      <c r="G71" s="22"/>
      <c r="H71" s="21"/>
      <c r="I71" s="21"/>
      <c r="J71" s="21"/>
      <c r="K71" s="20"/>
    </row>
    <row r="72" spans="2:11" x14ac:dyDescent="0.2">
      <c r="B72" s="37"/>
      <c r="C72" s="31"/>
      <c r="D72" s="23"/>
      <c r="E72" s="23"/>
      <c r="F72" s="23"/>
      <c r="G72" s="22"/>
      <c r="H72" s="21"/>
      <c r="I72" s="21"/>
      <c r="J72" s="21"/>
      <c r="K72" s="20"/>
    </row>
    <row r="73" spans="2:11" x14ac:dyDescent="0.2">
      <c r="B73" s="37"/>
      <c r="C73" s="31"/>
      <c r="D73" s="23"/>
      <c r="E73" s="23"/>
      <c r="F73" s="23"/>
      <c r="G73" s="22"/>
      <c r="H73" s="21"/>
      <c r="I73" s="21"/>
      <c r="J73" s="21"/>
      <c r="K73" s="20"/>
    </row>
    <row r="74" spans="2:11" x14ac:dyDescent="0.2">
      <c r="B74" s="37"/>
      <c r="C74" s="31"/>
      <c r="D74" s="23"/>
      <c r="E74" s="23"/>
      <c r="F74" s="23"/>
      <c r="G74" s="22"/>
      <c r="H74" s="21"/>
      <c r="I74" s="21"/>
      <c r="J74" s="21"/>
      <c r="K74" s="20"/>
    </row>
    <row r="75" spans="2:11" x14ac:dyDescent="0.2">
      <c r="B75" s="37"/>
      <c r="C75" s="31"/>
      <c r="D75" s="23"/>
      <c r="E75" s="23"/>
      <c r="F75" s="23"/>
      <c r="G75" s="22"/>
      <c r="H75" s="21"/>
      <c r="I75" s="21"/>
      <c r="J75" s="21"/>
      <c r="K75" s="20"/>
    </row>
    <row r="76" spans="2:11" x14ac:dyDescent="0.2">
      <c r="B76" s="37"/>
      <c r="C76" s="31"/>
      <c r="D76" s="23"/>
      <c r="E76" s="23"/>
      <c r="F76" s="23"/>
      <c r="G76" s="22"/>
      <c r="H76" s="21"/>
      <c r="I76" s="21"/>
      <c r="J76" s="21"/>
      <c r="K76" s="20"/>
    </row>
    <row r="77" spans="2:11" x14ac:dyDescent="0.2">
      <c r="B77" s="37"/>
      <c r="C77" s="31"/>
      <c r="D77" s="23"/>
      <c r="E77" s="23"/>
      <c r="F77" s="23"/>
      <c r="G77" s="22"/>
      <c r="H77" s="21"/>
      <c r="I77" s="21"/>
      <c r="J77" s="21"/>
      <c r="K77" s="20"/>
    </row>
    <row r="78" spans="2:11" x14ac:dyDescent="0.2">
      <c r="B78" s="37"/>
      <c r="C78" s="31"/>
      <c r="D78" s="23"/>
      <c r="E78" s="23"/>
      <c r="F78" s="23"/>
      <c r="G78" s="22"/>
      <c r="H78" s="21"/>
      <c r="I78" s="21"/>
      <c r="J78" s="21"/>
      <c r="K78" s="20"/>
    </row>
    <row r="79" spans="2:11" x14ac:dyDescent="0.2">
      <c r="B79" s="37"/>
      <c r="C79" s="31"/>
      <c r="D79" s="23"/>
      <c r="E79" s="23"/>
      <c r="F79" s="23"/>
      <c r="G79" s="22"/>
      <c r="H79" s="21"/>
      <c r="I79" s="21"/>
      <c r="J79" s="21"/>
      <c r="K79" s="20"/>
    </row>
    <row r="80" spans="2:11" x14ac:dyDescent="0.2">
      <c r="B80" s="37"/>
      <c r="C80" s="31"/>
      <c r="D80" s="23"/>
      <c r="E80" s="23"/>
      <c r="F80" s="23"/>
      <c r="G80" s="22"/>
      <c r="H80" s="21"/>
      <c r="I80" s="21"/>
      <c r="J80" s="21"/>
      <c r="K80" s="20"/>
    </row>
    <row r="81" spans="2:11" x14ac:dyDescent="0.2">
      <c r="B81" s="37"/>
      <c r="C81" s="31"/>
      <c r="D81" s="23"/>
      <c r="E81" s="23"/>
      <c r="F81" s="23"/>
      <c r="G81" s="22"/>
      <c r="H81" s="21"/>
      <c r="I81" s="21"/>
      <c r="J81" s="21"/>
      <c r="K81" s="20"/>
    </row>
    <row r="82" spans="2:11" x14ac:dyDescent="0.2">
      <c r="B82" s="37"/>
      <c r="C82" s="31"/>
      <c r="D82" s="23"/>
      <c r="E82" s="23"/>
      <c r="F82" s="23"/>
      <c r="G82" s="22"/>
      <c r="H82" s="21"/>
      <c r="I82" s="21"/>
      <c r="J82" s="21"/>
      <c r="K82" s="20"/>
    </row>
    <row r="83" spans="2:11" x14ac:dyDescent="0.2">
      <c r="B83" s="37"/>
      <c r="C83" s="31"/>
      <c r="D83" s="23"/>
      <c r="E83" s="23"/>
      <c r="F83" s="23"/>
      <c r="G83" s="22"/>
      <c r="H83" s="21"/>
      <c r="I83" s="21"/>
      <c r="J83" s="21"/>
      <c r="K83" s="20"/>
    </row>
    <row r="84" spans="2:11" x14ac:dyDescent="0.2">
      <c r="B84" s="37"/>
      <c r="C84" s="31"/>
      <c r="D84" s="23"/>
      <c r="E84" s="23"/>
      <c r="F84" s="23"/>
      <c r="G84" s="22"/>
      <c r="H84" s="21"/>
      <c r="I84" s="21"/>
      <c r="J84" s="21"/>
      <c r="K84" s="20"/>
    </row>
    <row r="85" spans="2:11" x14ac:dyDescent="0.2">
      <c r="B85" s="37"/>
      <c r="C85" s="31"/>
      <c r="D85" s="23"/>
      <c r="E85" s="23"/>
      <c r="F85" s="23"/>
      <c r="G85" s="22"/>
      <c r="H85" s="21"/>
      <c r="I85" s="21"/>
      <c r="J85" s="21"/>
      <c r="K85" s="20"/>
    </row>
    <row r="86" spans="2:11" x14ac:dyDescent="0.2">
      <c r="B86" s="37"/>
      <c r="C86" s="31"/>
      <c r="D86" s="23"/>
      <c r="E86" s="23"/>
      <c r="F86" s="23"/>
      <c r="G86" s="22"/>
      <c r="H86" s="21"/>
      <c r="I86" s="21"/>
      <c r="J86" s="21"/>
      <c r="K86" s="20"/>
    </row>
    <row r="87" spans="2:11" x14ac:dyDescent="0.2">
      <c r="B87" s="37"/>
      <c r="C87" s="31"/>
      <c r="D87" s="23"/>
      <c r="E87" s="23"/>
      <c r="F87" s="23"/>
      <c r="G87" s="22"/>
      <c r="H87" s="21"/>
      <c r="I87" s="21"/>
      <c r="J87" s="21"/>
      <c r="K87" s="20"/>
    </row>
    <row r="88" spans="2:11" x14ac:dyDescent="0.2">
      <c r="B88" s="37"/>
      <c r="C88" s="31"/>
      <c r="D88" s="23"/>
      <c r="E88" s="23"/>
      <c r="F88" s="23"/>
      <c r="G88" s="22"/>
      <c r="H88" s="21"/>
      <c r="I88" s="21"/>
      <c r="J88" s="21"/>
      <c r="K88" s="20"/>
    </row>
    <row r="89" spans="2:11" x14ac:dyDescent="0.2">
      <c r="B89" s="37"/>
      <c r="C89" s="31"/>
      <c r="D89" s="23"/>
      <c r="E89" s="23"/>
      <c r="F89" s="23"/>
      <c r="G89" s="22"/>
      <c r="H89" s="21"/>
      <c r="I89" s="21"/>
      <c r="J89" s="21"/>
      <c r="K89" s="20"/>
    </row>
    <row r="90" spans="2:11" x14ac:dyDescent="0.2">
      <c r="B90" s="37"/>
      <c r="C90" s="31"/>
      <c r="D90" s="23"/>
      <c r="E90" s="23"/>
      <c r="F90" s="23"/>
      <c r="G90" s="22"/>
      <c r="H90" s="21"/>
      <c r="I90" s="21"/>
      <c r="J90" s="21"/>
      <c r="K90" s="20"/>
    </row>
    <row r="91" spans="2:11" x14ac:dyDescent="0.2">
      <c r="B91" s="37"/>
      <c r="C91" s="31"/>
      <c r="D91" s="23"/>
      <c r="E91" s="23"/>
      <c r="F91" s="23"/>
      <c r="G91" s="22"/>
      <c r="H91" s="21"/>
      <c r="I91" s="21"/>
      <c r="J91" s="21"/>
      <c r="K91" s="20"/>
    </row>
    <row r="92" spans="2:11" x14ac:dyDescent="0.2">
      <c r="B92" s="37"/>
      <c r="C92" s="31"/>
      <c r="D92" s="23"/>
      <c r="E92" s="23"/>
      <c r="F92" s="23"/>
      <c r="G92" s="22"/>
      <c r="H92" s="21"/>
      <c r="I92" s="21"/>
      <c r="J92" s="21"/>
      <c r="K92" s="20"/>
    </row>
    <row r="93" spans="2:11" x14ac:dyDescent="0.2">
      <c r="B93" s="37"/>
      <c r="C93" s="31"/>
      <c r="D93" s="23"/>
      <c r="E93" s="23"/>
      <c r="F93" s="23"/>
      <c r="G93" s="22"/>
      <c r="H93" s="21"/>
      <c r="I93" s="21"/>
      <c r="J93" s="21"/>
      <c r="K93" s="20"/>
    </row>
    <row r="94" spans="2:11" x14ac:dyDescent="0.2">
      <c r="B94" s="37"/>
      <c r="C94" s="31"/>
      <c r="D94" s="23"/>
      <c r="E94" s="23"/>
      <c r="F94" s="23"/>
      <c r="G94" s="22"/>
      <c r="H94" s="21"/>
      <c r="I94" s="21"/>
      <c r="J94" s="21"/>
      <c r="K94" s="20"/>
    </row>
    <row r="95" spans="2:11" x14ac:dyDescent="0.2">
      <c r="B95" s="37"/>
      <c r="C95" s="31"/>
      <c r="D95" s="23"/>
      <c r="E95" s="23"/>
      <c r="F95" s="23"/>
      <c r="G95" s="22"/>
      <c r="H95" s="21"/>
      <c r="I95" s="21"/>
      <c r="J95" s="21"/>
      <c r="K95" s="20"/>
    </row>
    <row r="96" spans="2:11" x14ac:dyDescent="0.2">
      <c r="B96" s="37"/>
      <c r="C96" s="31"/>
      <c r="D96" s="23"/>
      <c r="E96" s="23"/>
      <c r="F96" s="23"/>
      <c r="G96" s="22"/>
      <c r="H96" s="21"/>
      <c r="I96" s="21"/>
      <c r="J96" s="21"/>
      <c r="K96" s="20"/>
    </row>
    <row r="97" spans="2:11" x14ac:dyDescent="0.2">
      <c r="B97" s="37"/>
      <c r="C97" s="31"/>
      <c r="D97" s="23"/>
      <c r="E97" s="23"/>
      <c r="F97" s="23"/>
      <c r="G97" s="22"/>
      <c r="H97" s="21"/>
      <c r="I97" s="21"/>
      <c r="J97" s="21"/>
      <c r="K97" s="20"/>
    </row>
    <row r="98" spans="2:11" x14ac:dyDescent="0.2">
      <c r="B98" s="37"/>
      <c r="C98" s="31"/>
      <c r="D98" s="23"/>
      <c r="E98" s="23"/>
      <c r="F98" s="23"/>
      <c r="G98" s="22"/>
      <c r="H98" s="21"/>
      <c r="I98" s="21"/>
      <c r="J98" s="21"/>
      <c r="K98" s="20"/>
    </row>
    <row r="99" spans="2:11" x14ac:dyDescent="0.2">
      <c r="B99" s="37"/>
      <c r="C99" s="31"/>
      <c r="D99" s="23"/>
      <c r="E99" s="23"/>
      <c r="F99" s="23"/>
      <c r="G99" s="22"/>
      <c r="H99" s="21"/>
      <c r="I99" s="21"/>
      <c r="J99" s="21"/>
      <c r="K99" s="20"/>
    </row>
    <row r="100" spans="2:11" x14ac:dyDescent="0.2">
      <c r="B100" s="37"/>
      <c r="C100" s="31"/>
      <c r="D100" s="23"/>
      <c r="E100" s="23"/>
      <c r="F100" s="23"/>
      <c r="G100" s="22"/>
      <c r="H100" s="21"/>
      <c r="I100" s="21"/>
      <c r="J100" s="21"/>
      <c r="K100" s="20"/>
    </row>
    <row r="101" spans="2:11" x14ac:dyDescent="0.2">
      <c r="B101" s="37"/>
      <c r="C101" s="31"/>
      <c r="D101" s="23"/>
      <c r="E101" s="23"/>
      <c r="F101" s="23"/>
      <c r="G101" s="22"/>
      <c r="H101" s="21"/>
      <c r="I101" s="21"/>
      <c r="J101" s="21"/>
      <c r="K101" s="20"/>
    </row>
    <row r="102" spans="2:11" x14ac:dyDescent="0.2">
      <c r="B102" s="37"/>
      <c r="C102" s="31"/>
      <c r="D102" s="23"/>
      <c r="E102" s="23"/>
      <c r="F102" s="23"/>
      <c r="G102" s="22"/>
      <c r="H102" s="21"/>
      <c r="I102" s="21"/>
      <c r="J102" s="21"/>
      <c r="K102" s="20"/>
    </row>
    <row r="103" spans="2:11" x14ac:dyDescent="0.2">
      <c r="B103" s="37"/>
      <c r="C103" s="31"/>
      <c r="D103" s="23"/>
      <c r="E103" s="23"/>
      <c r="F103" s="23"/>
      <c r="G103" s="22"/>
      <c r="H103" s="21"/>
      <c r="I103" s="21"/>
      <c r="J103" s="21"/>
      <c r="K103" s="20"/>
    </row>
    <row r="104" spans="2:11" x14ac:dyDescent="0.2">
      <c r="B104" s="37"/>
      <c r="C104" s="31"/>
      <c r="D104" s="23"/>
      <c r="E104" s="23"/>
      <c r="F104" s="23"/>
      <c r="G104" s="22"/>
      <c r="H104" s="21"/>
      <c r="I104" s="21"/>
      <c r="J104" s="21"/>
      <c r="K104" s="20"/>
    </row>
    <row r="105" spans="2:11" x14ac:dyDescent="0.2">
      <c r="B105" s="37"/>
      <c r="C105" s="31"/>
      <c r="D105" s="23"/>
      <c r="E105" s="23"/>
      <c r="F105" s="23"/>
      <c r="G105" s="22"/>
      <c r="H105" s="21"/>
      <c r="I105" s="21"/>
      <c r="J105" s="21"/>
      <c r="K105" s="20"/>
    </row>
    <row r="106" spans="2:11" x14ac:dyDescent="0.2">
      <c r="B106" s="37"/>
      <c r="C106" s="31"/>
      <c r="D106" s="23"/>
      <c r="E106" s="23"/>
      <c r="F106" s="23"/>
      <c r="G106" s="22"/>
      <c r="H106" s="21"/>
      <c r="I106" s="21"/>
      <c r="J106" s="21"/>
      <c r="K106" s="20"/>
    </row>
    <row r="107" spans="2:11" x14ac:dyDescent="0.2">
      <c r="B107" s="37"/>
      <c r="C107" s="31"/>
      <c r="D107" s="23"/>
      <c r="E107" s="23"/>
      <c r="F107" s="23"/>
      <c r="G107" s="22"/>
      <c r="H107" s="21"/>
      <c r="I107" s="21"/>
      <c r="J107" s="21"/>
      <c r="K107" s="20"/>
    </row>
    <row r="108" spans="2:11" x14ac:dyDescent="0.2">
      <c r="B108" s="37"/>
      <c r="C108" s="31"/>
      <c r="D108" s="23"/>
      <c r="E108" s="23"/>
      <c r="F108" s="23"/>
      <c r="G108" s="22"/>
      <c r="H108" s="21"/>
      <c r="I108" s="21"/>
      <c r="J108" s="21"/>
      <c r="K108" s="20"/>
    </row>
    <row r="109" spans="2:11" x14ac:dyDescent="0.2">
      <c r="B109" s="37"/>
      <c r="C109" s="31"/>
      <c r="D109" s="23"/>
      <c r="E109" s="23"/>
      <c r="F109" s="23"/>
      <c r="G109" s="22"/>
      <c r="H109" s="21"/>
      <c r="I109" s="21"/>
      <c r="J109" s="21"/>
      <c r="K109" s="20"/>
    </row>
    <row r="110" spans="2:11" x14ac:dyDescent="0.2">
      <c r="B110" s="37"/>
      <c r="C110" s="31"/>
      <c r="D110" s="23"/>
      <c r="E110" s="23"/>
      <c r="F110" s="23"/>
      <c r="G110" s="22"/>
      <c r="H110" s="21"/>
      <c r="I110" s="21"/>
      <c r="J110" s="21"/>
      <c r="K110" s="20"/>
    </row>
    <row r="111" spans="2:11" x14ac:dyDescent="0.2">
      <c r="B111" s="37"/>
      <c r="C111" s="31"/>
      <c r="D111" s="23"/>
      <c r="E111" s="23"/>
      <c r="F111" s="23"/>
      <c r="G111" s="22"/>
      <c r="H111" s="21"/>
      <c r="I111" s="21"/>
      <c r="J111" s="21"/>
      <c r="K111" s="20"/>
    </row>
    <row r="112" spans="2:11" x14ac:dyDescent="0.2">
      <c r="B112" s="37"/>
      <c r="C112" s="31"/>
      <c r="D112" s="23"/>
      <c r="E112" s="23"/>
      <c r="F112" s="23"/>
      <c r="G112" s="22"/>
      <c r="H112" s="21"/>
      <c r="I112" s="21"/>
      <c r="J112" s="21"/>
      <c r="K112" s="20"/>
    </row>
    <row r="113" spans="2:11" x14ac:dyDescent="0.2">
      <c r="B113" s="37"/>
      <c r="C113" s="31"/>
      <c r="D113" s="23"/>
      <c r="E113" s="23"/>
      <c r="F113" s="23"/>
      <c r="G113" s="22"/>
      <c r="H113" s="21"/>
      <c r="I113" s="21"/>
      <c r="J113" s="21"/>
      <c r="K113" s="20"/>
    </row>
    <row r="114" spans="2:11" x14ac:dyDescent="0.2">
      <c r="B114" s="37"/>
      <c r="C114" s="31"/>
      <c r="D114" s="23"/>
      <c r="E114" s="23"/>
      <c r="F114" s="23"/>
      <c r="G114" s="22"/>
      <c r="H114" s="21"/>
      <c r="I114" s="21"/>
      <c r="J114" s="21"/>
      <c r="K114" s="20"/>
    </row>
    <row r="115" spans="2:11" x14ac:dyDescent="0.2">
      <c r="B115" s="37"/>
      <c r="C115" s="31"/>
      <c r="D115" s="23"/>
      <c r="E115" s="23"/>
      <c r="F115" s="23"/>
      <c r="G115" s="22"/>
      <c r="H115" s="21"/>
      <c r="I115" s="21"/>
      <c r="J115" s="21"/>
      <c r="K115" s="20"/>
    </row>
    <row r="116" spans="2:11" x14ac:dyDescent="0.2">
      <c r="B116" s="37"/>
      <c r="C116" s="31"/>
      <c r="D116" s="23"/>
      <c r="E116" s="23"/>
      <c r="F116" s="23"/>
      <c r="G116" s="22"/>
      <c r="H116" s="21"/>
      <c r="I116" s="21"/>
      <c r="J116" s="21"/>
      <c r="K116" s="20"/>
    </row>
    <row r="117" spans="2:11" x14ac:dyDescent="0.2">
      <c r="B117" s="37"/>
      <c r="C117" s="31"/>
      <c r="D117" s="23"/>
      <c r="E117" s="23"/>
      <c r="F117" s="23"/>
      <c r="G117" s="22"/>
      <c r="H117" s="21"/>
      <c r="I117" s="21"/>
      <c r="J117" s="21"/>
      <c r="K117" s="20"/>
    </row>
    <row r="118" spans="2:11" x14ac:dyDescent="0.2">
      <c r="B118" s="37"/>
      <c r="C118" s="31"/>
      <c r="D118" s="23"/>
      <c r="E118" s="23"/>
      <c r="F118" s="23"/>
      <c r="G118" s="22"/>
      <c r="H118" s="21"/>
      <c r="I118" s="21"/>
      <c r="J118" s="21"/>
      <c r="K118" s="20"/>
    </row>
    <row r="119" spans="2:11" x14ac:dyDescent="0.2">
      <c r="B119" s="37"/>
      <c r="C119" s="31"/>
      <c r="D119" s="23"/>
      <c r="E119" s="23"/>
      <c r="F119" s="23"/>
      <c r="G119" s="22"/>
      <c r="H119" s="21"/>
      <c r="I119" s="21"/>
      <c r="J119" s="21"/>
      <c r="K119" s="20"/>
    </row>
    <row r="120" spans="2:11" x14ac:dyDescent="0.2">
      <c r="B120" s="37"/>
      <c r="C120" s="31"/>
      <c r="D120" s="23"/>
      <c r="E120" s="23"/>
      <c r="F120" s="23"/>
      <c r="G120" s="22"/>
      <c r="H120" s="21"/>
      <c r="I120" s="21"/>
      <c r="J120" s="21"/>
      <c r="K120" s="20"/>
    </row>
    <row r="121" spans="2:11" x14ac:dyDescent="0.2">
      <c r="B121" s="37"/>
      <c r="C121" s="31"/>
      <c r="D121" s="23"/>
      <c r="E121" s="23"/>
      <c r="F121" s="23"/>
      <c r="G121" s="22"/>
      <c r="H121" s="21"/>
      <c r="I121" s="21"/>
      <c r="J121" s="21"/>
      <c r="K121" s="20"/>
    </row>
    <row r="122" spans="2:11" x14ac:dyDescent="0.2">
      <c r="B122" s="37"/>
      <c r="C122" s="31"/>
      <c r="D122" s="23"/>
      <c r="E122" s="23"/>
      <c r="F122" s="23"/>
      <c r="G122" s="22"/>
      <c r="H122" s="21"/>
      <c r="I122" s="21"/>
      <c r="J122" s="21"/>
      <c r="K122" s="20"/>
    </row>
    <row r="123" spans="2:11" x14ac:dyDescent="0.2">
      <c r="B123" s="37"/>
      <c r="C123" s="31"/>
      <c r="D123" s="23"/>
      <c r="E123" s="23"/>
      <c r="F123" s="23"/>
      <c r="G123" s="22"/>
      <c r="H123" s="21"/>
      <c r="I123" s="21"/>
      <c r="J123" s="21"/>
      <c r="K123" s="20"/>
    </row>
    <row r="124" spans="2:11" x14ac:dyDescent="0.2">
      <c r="B124" s="37"/>
      <c r="C124" s="31"/>
      <c r="D124" s="23"/>
      <c r="E124" s="23"/>
      <c r="F124" s="23"/>
      <c r="G124" s="22"/>
      <c r="H124" s="21"/>
      <c r="I124" s="21"/>
      <c r="J124" s="21"/>
      <c r="K124" s="20"/>
    </row>
    <row r="125" spans="2:11" x14ac:dyDescent="0.2">
      <c r="B125" s="37"/>
      <c r="C125" s="31"/>
      <c r="D125" s="23"/>
      <c r="E125" s="23"/>
      <c r="F125" s="23"/>
      <c r="G125" s="22"/>
      <c r="H125" s="21"/>
      <c r="I125" s="21"/>
      <c r="J125" s="21"/>
      <c r="K125" s="20"/>
    </row>
    <row r="126" spans="2:11" x14ac:dyDescent="0.2">
      <c r="B126" s="37"/>
      <c r="C126" s="31"/>
      <c r="D126" s="23"/>
      <c r="E126" s="23"/>
      <c r="F126" s="23"/>
      <c r="G126" s="22"/>
      <c r="H126" s="21"/>
      <c r="I126" s="21"/>
      <c r="J126" s="21"/>
      <c r="K126" s="20"/>
    </row>
    <row r="127" spans="2:11" x14ac:dyDescent="0.2">
      <c r="B127" s="37"/>
      <c r="C127" s="31"/>
      <c r="D127" s="23"/>
      <c r="E127" s="23"/>
      <c r="F127" s="23"/>
      <c r="G127" s="22"/>
      <c r="H127" s="21"/>
      <c r="I127" s="21"/>
      <c r="J127" s="21"/>
      <c r="K127" s="20"/>
    </row>
    <row r="128" spans="2:11" x14ac:dyDescent="0.2">
      <c r="B128" s="37"/>
      <c r="C128" s="31"/>
      <c r="D128" s="23"/>
      <c r="E128" s="23"/>
      <c r="F128" s="23"/>
      <c r="G128" s="22"/>
      <c r="H128" s="21"/>
      <c r="I128" s="21"/>
      <c r="J128" s="21"/>
      <c r="K128" s="20"/>
    </row>
    <row r="129" spans="2:11" x14ac:dyDescent="0.2">
      <c r="B129" s="37"/>
      <c r="C129" s="31"/>
      <c r="D129" s="23"/>
      <c r="E129" s="23"/>
      <c r="F129" s="23"/>
      <c r="G129" s="22"/>
      <c r="H129" s="21"/>
      <c r="I129" s="21"/>
      <c r="J129" s="21"/>
      <c r="K129" s="20"/>
    </row>
    <row r="130" spans="2:11" x14ac:dyDescent="0.2">
      <c r="B130" s="37"/>
      <c r="C130" s="31"/>
      <c r="D130" s="23"/>
      <c r="E130" s="23"/>
      <c r="F130" s="23"/>
      <c r="G130" s="22"/>
      <c r="H130" s="21"/>
      <c r="I130" s="21"/>
      <c r="J130" s="21"/>
      <c r="K130" s="20"/>
    </row>
    <row r="131" spans="2:11" x14ac:dyDescent="0.2">
      <c r="B131" s="37"/>
      <c r="C131" s="31"/>
      <c r="D131" s="23"/>
      <c r="E131" s="23"/>
      <c r="F131" s="23"/>
      <c r="G131" s="22"/>
      <c r="H131" s="21"/>
      <c r="I131" s="21"/>
      <c r="J131" s="21"/>
      <c r="K131" s="20"/>
    </row>
    <row r="132" spans="2:11" x14ac:dyDescent="0.2">
      <c r="B132" s="37"/>
      <c r="C132" s="31"/>
      <c r="D132" s="23"/>
      <c r="E132" s="23"/>
      <c r="F132" s="23"/>
      <c r="G132" s="22"/>
      <c r="H132" s="21"/>
      <c r="I132" s="21"/>
      <c r="J132" s="21"/>
      <c r="K132" s="20"/>
    </row>
    <row r="133" spans="2:11" x14ac:dyDescent="0.2">
      <c r="B133" s="37"/>
      <c r="C133" s="31"/>
      <c r="D133" s="23"/>
      <c r="E133" s="23"/>
      <c r="F133" s="23"/>
      <c r="G133" s="22"/>
      <c r="H133" s="21"/>
      <c r="I133" s="21"/>
      <c r="J133" s="21"/>
      <c r="K133" s="20"/>
    </row>
    <row r="134" spans="2:11" x14ac:dyDescent="0.2">
      <c r="B134" s="37"/>
      <c r="C134" s="31"/>
      <c r="D134" s="23"/>
      <c r="E134" s="23"/>
      <c r="F134" s="23"/>
      <c r="G134" s="22"/>
      <c r="H134" s="21"/>
      <c r="I134" s="21"/>
      <c r="J134" s="21"/>
      <c r="K134" s="20"/>
    </row>
    <row r="135" spans="2:11" x14ac:dyDescent="0.2">
      <c r="B135" s="37"/>
      <c r="C135" s="31"/>
      <c r="D135" s="23"/>
      <c r="E135" s="23"/>
      <c r="F135" s="23"/>
      <c r="G135" s="22"/>
      <c r="H135" s="21"/>
      <c r="I135" s="21"/>
      <c r="J135" s="21"/>
      <c r="K135" s="20"/>
    </row>
    <row r="136" spans="2:11" x14ac:dyDescent="0.2">
      <c r="B136" s="37"/>
      <c r="C136" s="31"/>
      <c r="D136" s="23"/>
      <c r="E136" s="23"/>
      <c r="F136" s="23"/>
      <c r="G136" s="22"/>
      <c r="H136" s="21"/>
      <c r="I136" s="21"/>
      <c r="J136" s="21"/>
      <c r="K136" s="20"/>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5" defaultRowHeight="15" x14ac:dyDescent="0.2"/>
  <cols>
    <col min="2" max="2" width="20.6640625" bestFit="1" customWidth="1"/>
  </cols>
  <sheetData>
    <row r="1" spans="1:5" x14ac:dyDescent="0.2">
      <c r="A1" t="s">
        <v>33</v>
      </c>
      <c r="C1" t="s">
        <v>227</v>
      </c>
    </row>
    <row r="3" spans="1:5" x14ac:dyDescent="0.2">
      <c r="A3" t="s">
        <v>40</v>
      </c>
      <c r="C3" t="s">
        <v>228</v>
      </c>
    </row>
    <row r="4" spans="1:5" x14ac:dyDescent="0.2">
      <c r="A4" t="s">
        <v>229</v>
      </c>
      <c r="C4" t="s">
        <v>230</v>
      </c>
    </row>
    <row r="5" spans="1:5" x14ac:dyDescent="0.2">
      <c r="A5" t="s">
        <v>231</v>
      </c>
    </row>
    <row r="7" spans="1:5" x14ac:dyDescent="0.2">
      <c r="B7" t="s">
        <v>232</v>
      </c>
      <c r="C7" t="s">
        <v>233</v>
      </c>
      <c r="D7" t="s">
        <v>234</v>
      </c>
      <c r="E7" t="s">
        <v>235</v>
      </c>
    </row>
    <row r="8" spans="1:5" x14ac:dyDescent="0.2">
      <c r="A8">
        <v>3</v>
      </c>
      <c r="B8" s="24">
        <f>SUM(C8:E8)</f>
        <v>32</v>
      </c>
      <c r="C8" s="25">
        <v>14</v>
      </c>
      <c r="D8" s="25">
        <v>9</v>
      </c>
      <c r="E8" s="25">
        <v>9</v>
      </c>
    </row>
    <row r="9" spans="1:5" x14ac:dyDescent="0.2">
      <c r="A9">
        <v>4</v>
      </c>
      <c r="B9" s="24">
        <f t="shared" ref="B9:B17" si="0">SUM(C9:E9)</f>
        <v>23</v>
      </c>
      <c r="C9" s="25">
        <v>9</v>
      </c>
      <c r="D9" s="25">
        <v>7</v>
      </c>
      <c r="E9" s="25">
        <v>7</v>
      </c>
    </row>
    <row r="10" spans="1:5" x14ac:dyDescent="0.2">
      <c r="A10">
        <v>5</v>
      </c>
      <c r="B10" s="24">
        <f t="shared" si="0"/>
        <v>18</v>
      </c>
      <c r="C10" s="25">
        <v>8</v>
      </c>
      <c r="D10" s="25">
        <v>5</v>
      </c>
      <c r="E10" s="25">
        <v>5</v>
      </c>
    </row>
    <row r="11" spans="1:5" x14ac:dyDescent="0.2">
      <c r="A11">
        <v>6</v>
      </c>
      <c r="B11" s="24">
        <f t="shared" si="0"/>
        <v>16</v>
      </c>
      <c r="C11" s="25">
        <v>8</v>
      </c>
      <c r="D11" s="25">
        <v>4</v>
      </c>
      <c r="E11" s="25">
        <v>4</v>
      </c>
    </row>
    <row r="12" spans="1:5" x14ac:dyDescent="0.2">
      <c r="A12">
        <v>7</v>
      </c>
      <c r="B12" s="24">
        <f t="shared" si="0"/>
        <v>13</v>
      </c>
      <c r="C12" s="25">
        <v>5</v>
      </c>
      <c r="D12" s="25">
        <v>4</v>
      </c>
      <c r="E12" s="25">
        <v>4</v>
      </c>
    </row>
    <row r="13" spans="1:5" x14ac:dyDescent="0.2">
      <c r="A13">
        <v>8</v>
      </c>
      <c r="B13" s="24">
        <f t="shared" si="0"/>
        <v>11</v>
      </c>
      <c r="C13" s="25">
        <v>5</v>
      </c>
      <c r="D13" s="25">
        <v>3</v>
      </c>
      <c r="E13" s="25">
        <v>3</v>
      </c>
    </row>
    <row r="14" spans="1:5" x14ac:dyDescent="0.2">
      <c r="A14">
        <v>9</v>
      </c>
      <c r="B14" s="24">
        <f t="shared" si="0"/>
        <v>11</v>
      </c>
      <c r="C14" s="25">
        <v>5</v>
      </c>
      <c r="D14" s="25">
        <v>3</v>
      </c>
      <c r="E14" s="25">
        <v>3</v>
      </c>
    </row>
    <row r="15" spans="1:5" x14ac:dyDescent="0.2">
      <c r="A15">
        <v>10</v>
      </c>
      <c r="B15" s="24">
        <f t="shared" si="0"/>
        <v>9</v>
      </c>
      <c r="C15" s="25">
        <v>3</v>
      </c>
      <c r="D15" s="25">
        <v>3</v>
      </c>
      <c r="E15" s="25">
        <v>3</v>
      </c>
    </row>
    <row r="16" spans="1:5" x14ac:dyDescent="0.2">
      <c r="A16">
        <v>11</v>
      </c>
      <c r="B16" s="24">
        <f t="shared" si="0"/>
        <v>8</v>
      </c>
      <c r="C16" s="25">
        <v>4</v>
      </c>
      <c r="D16" s="25">
        <v>2</v>
      </c>
      <c r="E16" s="25">
        <v>2</v>
      </c>
    </row>
    <row r="17" spans="1:5" x14ac:dyDescent="0.2">
      <c r="A17">
        <v>12</v>
      </c>
      <c r="B17" s="26">
        <f t="shared" si="0"/>
        <v>7</v>
      </c>
      <c r="C17" s="27">
        <v>3</v>
      </c>
      <c r="D17" s="27">
        <v>2</v>
      </c>
      <c r="E17" s="27">
        <v>2</v>
      </c>
    </row>
    <row r="19" spans="1:5" x14ac:dyDescent="0.2">
      <c r="B19" t="s">
        <v>236</v>
      </c>
      <c r="C19" t="s">
        <v>237</v>
      </c>
      <c r="D19" t="s">
        <v>238</v>
      </c>
      <c r="E19" t="s">
        <v>239</v>
      </c>
    </row>
    <row r="20" spans="1:5" x14ac:dyDescent="0.2">
      <c r="A20">
        <v>3</v>
      </c>
      <c r="B20" s="28">
        <f>SUM(C20:E20)</f>
        <v>18</v>
      </c>
      <c r="C20" s="25">
        <v>6</v>
      </c>
      <c r="D20" s="25">
        <v>6</v>
      </c>
      <c r="E20" s="25">
        <v>6</v>
      </c>
    </row>
    <row r="21" spans="1:5" x14ac:dyDescent="0.2">
      <c r="A21">
        <v>4</v>
      </c>
      <c r="B21" s="28">
        <f t="shared" ref="B21:B29" si="1">SUM(C21:E21)</f>
        <v>15</v>
      </c>
      <c r="C21" s="25">
        <v>5</v>
      </c>
      <c r="D21" s="25">
        <v>5</v>
      </c>
      <c r="E21" s="25">
        <v>5</v>
      </c>
    </row>
    <row r="22" spans="1:5" x14ac:dyDescent="0.2">
      <c r="A22">
        <v>5</v>
      </c>
      <c r="B22" s="28">
        <f t="shared" si="1"/>
        <v>12</v>
      </c>
      <c r="C22" s="25">
        <v>4</v>
      </c>
      <c r="D22" s="25">
        <v>4</v>
      </c>
      <c r="E22" s="25">
        <v>4</v>
      </c>
    </row>
    <row r="23" spans="1:5" x14ac:dyDescent="0.2">
      <c r="A23">
        <v>6</v>
      </c>
      <c r="B23" s="28">
        <f t="shared" si="1"/>
        <v>9</v>
      </c>
      <c r="C23" s="25">
        <v>3</v>
      </c>
      <c r="D23" s="25">
        <v>3</v>
      </c>
      <c r="E23" s="25">
        <v>3</v>
      </c>
    </row>
    <row r="24" spans="1:5" x14ac:dyDescent="0.2">
      <c r="A24">
        <v>7</v>
      </c>
      <c r="B24" s="28">
        <f t="shared" si="1"/>
        <v>9</v>
      </c>
      <c r="C24" s="25">
        <v>3</v>
      </c>
      <c r="D24" s="25">
        <v>3</v>
      </c>
      <c r="E24" s="25">
        <v>3</v>
      </c>
    </row>
    <row r="25" spans="1:5" x14ac:dyDescent="0.2">
      <c r="A25">
        <v>8</v>
      </c>
      <c r="B25" s="28">
        <f t="shared" si="1"/>
        <v>8</v>
      </c>
      <c r="C25" s="25">
        <v>3</v>
      </c>
      <c r="D25" s="25">
        <v>3</v>
      </c>
      <c r="E25" s="25">
        <v>2</v>
      </c>
    </row>
    <row r="26" spans="1:5" x14ac:dyDescent="0.2">
      <c r="A26">
        <v>9</v>
      </c>
      <c r="B26" s="28">
        <f t="shared" si="1"/>
        <v>6</v>
      </c>
      <c r="C26" s="25">
        <v>2</v>
      </c>
      <c r="D26" s="25">
        <v>2</v>
      </c>
      <c r="E26" s="25">
        <v>2</v>
      </c>
    </row>
    <row r="27" spans="1:5" x14ac:dyDescent="0.2">
      <c r="A27">
        <v>10</v>
      </c>
      <c r="B27" s="28">
        <f t="shared" si="1"/>
        <v>6</v>
      </c>
      <c r="C27" s="25">
        <v>2</v>
      </c>
      <c r="D27" s="25">
        <v>2</v>
      </c>
      <c r="E27" s="25">
        <v>2</v>
      </c>
    </row>
    <row r="28" spans="1:5" x14ac:dyDescent="0.2">
      <c r="A28">
        <v>11</v>
      </c>
      <c r="B28" s="28">
        <f t="shared" si="1"/>
        <v>6</v>
      </c>
      <c r="C28" s="25">
        <v>2</v>
      </c>
      <c r="D28" s="25">
        <v>2</v>
      </c>
      <c r="E28" s="25">
        <v>2</v>
      </c>
    </row>
    <row r="29" spans="1:5" x14ac:dyDescent="0.2">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4241E-A849-4ECB-8C57-D1005A987ED1}">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customXml/itemProps2.xml><?xml version="1.0" encoding="utf-8"?>
<ds:datastoreItem xmlns:ds="http://schemas.openxmlformats.org/officeDocument/2006/customXml" ds:itemID="{4A940081-B71B-4925-B47D-55118684FA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2023-06-29T07:08:30Z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