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leena.kiviniemi\Documents\Leena\CfE Translation\Document prep\HealtEcon\"/>
    </mc:Choice>
  </mc:AlternateContent>
  <xr:revisionPtr revIDLastSave="0" documentId="13_ncr:1_{84FAC080-A2D6-4917-B632-DE9FC8DD823D}" xr6:coauthVersionLast="47" xr6:coauthVersionMax="47" xr10:uidLastSave="{00000000-0000-0000-0000-000000000000}"/>
  <bookViews>
    <workbookView xWindow="22932" yWindow="-108" windowWidth="30936" windowHeight="16896" activeTab="2"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 r:id="rId6"/>
  </externalReferences>
  <definedNames>
    <definedName name="_xlnm._FilterDatabase" localSheetId="1" hidden="1">'Multiple Choice'!$L$1:$L$268</definedName>
    <definedName name="_xlnm._FilterDatabase" localSheetId="2" hidden="1">'Offene Fragen'!$K$1:$K$167</definedName>
    <definedName name="_Hlk92959560" localSheetId="2">'Offene Fragen'!$K$20</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2" l="1"/>
  <c r="F4" i="2" s="1"/>
  <c r="E3" i="2"/>
  <c r="F3" i="2" s="1"/>
  <c r="E2" i="2"/>
  <c r="F2" i="2" s="1"/>
  <c r="E5" i="2" l="1"/>
  <c r="F5" i="2" s="1"/>
  <c r="E6" i="2"/>
  <c r="F6" i="2" s="1"/>
  <c r="E7" i="2"/>
  <c r="F7" i="2" s="1"/>
  <c r="E8" i="2"/>
  <c r="F8" i="2" s="1"/>
  <c r="E9" i="2"/>
  <c r="F9" i="2" s="1"/>
  <c r="E10" i="2"/>
  <c r="F10" i="2" s="1"/>
  <c r="E11" i="2"/>
  <c r="F11" i="2" s="1"/>
  <c r="E12" i="2"/>
  <c r="F12" i="2" s="1"/>
  <c r="E13" i="2"/>
  <c r="F13" i="2" s="1"/>
  <c r="E14" i="2"/>
  <c r="F14" i="2" s="1"/>
  <c r="E15" i="2"/>
  <c r="F15" i="2"/>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1" i="2"/>
  <c r="F91" i="2" s="1"/>
  <c r="E92" i="2"/>
  <c r="F92" i="2" s="1"/>
  <c r="E93" i="2"/>
  <c r="F93" i="2" s="1"/>
  <c r="E94" i="2"/>
  <c r="F94" i="2" s="1"/>
  <c r="E95" i="2"/>
  <c r="F95" i="2" s="1"/>
  <c r="E96" i="2"/>
  <c r="F96" i="2" s="1"/>
  <c r="E97" i="2"/>
  <c r="F97" i="2" s="1"/>
  <c r="E98" i="2"/>
  <c r="F98" i="2" s="1"/>
  <c r="E99" i="2"/>
  <c r="F99" i="2" s="1"/>
  <c r="E100" i="2"/>
  <c r="F100" i="2" s="1"/>
  <c r="E101" i="2"/>
  <c r="F101"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s="1"/>
  <c r="B29" i="3"/>
  <c r="B28" i="3"/>
  <c r="B27" i="3"/>
  <c r="B26" i="3"/>
  <c r="B25" i="3"/>
  <c r="B24" i="3"/>
  <c r="B23" i="3"/>
  <c r="B22" i="3"/>
  <c r="B21" i="3"/>
  <c r="B20" i="3"/>
  <c r="B17" i="3"/>
  <c r="B16" i="3"/>
  <c r="B15" i="3"/>
  <c r="B14" i="3"/>
  <c r="B13" i="3"/>
  <c r="B12" i="3"/>
  <c r="B11" i="3"/>
  <c r="B10" i="3"/>
  <c r="B9" i="3"/>
  <c r="B8" i="3"/>
  <c r="B9" i="4"/>
  <c r="B13" i="4" s="1"/>
  <c r="B17" i="4"/>
  <c r="B16" i="4"/>
  <c r="B15" i="4"/>
  <c r="B14" i="4"/>
  <c r="B18" i="4" s="1"/>
  <c r="A49" i="4"/>
  <c r="A48" i="4"/>
  <c r="A47" i="4"/>
  <c r="A33" i="4"/>
  <c r="F33" i="4" s="1"/>
  <c r="E22" i="4"/>
  <c r="G24" i="4"/>
  <c r="G23" i="4"/>
  <c r="G22" i="4"/>
  <c r="F24" i="4"/>
  <c r="F40" i="4" s="1"/>
  <c r="F23" i="4"/>
  <c r="F39" i="4" s="1"/>
  <c r="F22" i="4"/>
  <c r="E24" i="4"/>
  <c r="E23" i="4"/>
  <c r="A32" i="4"/>
  <c r="D32" i="4" s="1"/>
  <c r="A31" i="4"/>
  <c r="E31" i="4" s="1"/>
  <c r="E47" i="4" s="1"/>
  <c r="A46" i="4"/>
  <c r="A45" i="4"/>
  <c r="F45" i="4" s="1"/>
  <c r="A44" i="4"/>
  <c r="A43" i="4"/>
  <c r="A42" i="4"/>
  <c r="A41" i="4"/>
  <c r="D24" i="4"/>
  <c r="D23" i="4"/>
  <c r="D22" i="4"/>
  <c r="C24" i="4"/>
  <c r="C23" i="4"/>
  <c r="C22" i="4"/>
  <c r="A30" i="4"/>
  <c r="G30" i="4" s="1"/>
  <c r="A29" i="4"/>
  <c r="B29" i="4" s="1"/>
  <c r="A28" i="4"/>
  <c r="G28" i="4" s="1"/>
  <c r="A27" i="4"/>
  <c r="B27" i="4" s="1"/>
  <c r="A26" i="4"/>
  <c r="D26" i="4" s="1"/>
  <c r="A25" i="4"/>
  <c r="C25" i="4" s="1"/>
  <c r="B11" i="4"/>
  <c r="B12" i="4"/>
  <c r="B10" i="4"/>
  <c r="B23" i="4"/>
  <c r="B22" i="4"/>
  <c r="B24" i="4"/>
  <c r="F29" i="4"/>
  <c r="F28" i="4"/>
  <c r="F44" i="4" s="1"/>
  <c r="D29" i="4"/>
  <c r="E29" i="4"/>
  <c r="G29" i="4"/>
  <c r="B31" i="4"/>
  <c r="F31" i="4"/>
  <c r="F47" i="4" s="1"/>
  <c r="C29" i="4"/>
  <c r="G31" i="4"/>
  <c r="D38" i="4" l="1"/>
  <c r="C40" i="4"/>
  <c r="C39" i="4"/>
  <c r="B33" i="4"/>
  <c r="D30" i="4"/>
  <c r="D46" i="4" s="1"/>
  <c r="E25" i="4"/>
  <c r="E41" i="4" s="1"/>
  <c r="F49" i="4"/>
  <c r="C31" i="4"/>
  <c r="C47" i="4" s="1"/>
  <c r="F38" i="4"/>
  <c r="B25" i="4"/>
  <c r="B41" i="4" s="1"/>
  <c r="B39" i="4"/>
  <c r="E26" i="4"/>
  <c r="E42" i="4" s="1"/>
  <c r="B26" i="4"/>
  <c r="B42" i="4" s="1"/>
  <c r="F26" i="4"/>
  <c r="F42" i="4" s="1"/>
  <c r="G26" i="4"/>
  <c r="G42" i="4" s="1"/>
  <c r="D40" i="4"/>
  <c r="D31" i="4"/>
  <c r="D47" i="4" s="1"/>
  <c r="C27" i="4"/>
  <c r="C43" i="4" s="1"/>
  <c r="E38" i="4"/>
  <c r="E39" i="4"/>
  <c r="D42" i="4"/>
  <c r="E30" i="4"/>
  <c r="E46" i="4" s="1"/>
  <c r="B32" i="4"/>
  <c r="B48" i="4" s="1"/>
  <c r="G27" i="4"/>
  <c r="G43" i="4" s="1"/>
  <c r="B38" i="4"/>
  <c r="C28" i="4"/>
  <c r="C44" i="4" s="1"/>
  <c r="E28" i="4"/>
  <c r="E44" i="4" s="1"/>
  <c r="F27" i="4"/>
  <c r="F43" i="4" s="1"/>
  <c r="E27" i="4"/>
  <c r="E43" i="4" s="1"/>
  <c r="C38" i="4"/>
  <c r="E40" i="4"/>
  <c r="D27" i="4"/>
  <c r="D43" i="4" s="1"/>
  <c r="B45" i="4"/>
  <c r="F32" i="4"/>
  <c r="F48" i="4" s="1"/>
  <c r="B19" i="4"/>
  <c r="G40" i="4"/>
  <c r="E45" i="4"/>
  <c r="F46" i="4"/>
  <c r="D39" i="4"/>
  <c r="B47" i="4"/>
  <c r="D25" i="4"/>
  <c r="E33" i="4"/>
  <c r="E49" i="4" s="1"/>
  <c r="D45" i="4"/>
  <c r="G32" i="4"/>
  <c r="G48" i="4" s="1"/>
  <c r="D48" i="4"/>
  <c r="D33" i="4"/>
  <c r="D49" i="4" s="1"/>
  <c r="C30" i="4"/>
  <c r="C46" i="4" s="1"/>
  <c r="G47" i="4"/>
  <c r="B43" i="4"/>
  <c r="G38" i="4"/>
  <c r="B30" i="4"/>
  <c r="B46" i="4" s="1"/>
  <c r="C26" i="4"/>
  <c r="C42" i="4" s="1"/>
  <c r="E32" i="4"/>
  <c r="E48" i="4" s="1"/>
  <c r="F25" i="4"/>
  <c r="C32" i="4"/>
  <c r="C48" i="4" s="1"/>
  <c r="G44" i="4"/>
  <c r="B28" i="4"/>
  <c r="G46" i="4"/>
  <c r="B40" i="4"/>
  <c r="C41" i="4"/>
  <c r="G25" i="4"/>
  <c r="B49" i="4"/>
  <c r="G39" i="4"/>
  <c r="C33" i="4"/>
  <c r="C49" i="4" s="1"/>
  <c r="C45" i="4"/>
  <c r="G33" i="4"/>
  <c r="G49" i="4" s="1"/>
  <c r="G45" i="4"/>
  <c r="D28" i="4"/>
  <c r="D44" i="4" s="1"/>
  <c r="E50" i="4" l="1"/>
  <c r="C50" i="4"/>
  <c r="F34" i="4"/>
  <c r="B34" i="4"/>
  <c r="B44" i="4"/>
  <c r="B50" i="4" s="1"/>
  <c r="D41" i="4"/>
  <c r="D50" i="4" s="1"/>
  <c r="D34" i="4"/>
  <c r="G34" i="4"/>
  <c r="G41" i="4"/>
  <c r="G50" i="4" s="1"/>
  <c r="F41" i="4"/>
  <c r="F50" i="4" s="1"/>
  <c r="C34" i="4"/>
  <c r="E34" i="4"/>
  <c r="H50" i="4" l="1"/>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sharedStrings.xml><?xml version="1.0" encoding="utf-8"?>
<sst xmlns="http://schemas.openxmlformats.org/spreadsheetml/2006/main" count="2263" uniqueCount="1540">
  <si>
    <t>Modulkürzel</t>
  </si>
  <si>
    <t>DLMIHMHE</t>
  </si>
  <si>
    <t>Kurskürzel</t>
  </si>
  <si>
    <t>DLMIHMHE01</t>
  </si>
  <si>
    <t>Kursname</t>
  </si>
  <si>
    <t>Health Economics</t>
  </si>
  <si>
    <t>Anzahl Lektionen</t>
  </si>
  <si>
    <t>Autor</t>
  </si>
  <si>
    <t>Duy Pham</t>
  </si>
  <si>
    <t>Klausurdauer in Minuten</t>
  </si>
  <si>
    <t>Kommentar</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</si>
  <si>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</si>
  <si>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</si>
  <si>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</si>
  <si>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</si>
  <si>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</si>
  <si>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</si>
  <si>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</si>
  <si>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</si>
  <si>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</si>
  <si>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</si>
  <si>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</si>
  <si>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Already created</t>
  </si>
  <si>
    <t># MC leicht</t>
  </si>
  <si>
    <t># MC mittel</t>
  </si>
  <si>
    <t># MC schwer</t>
  </si>
  <si>
    <t># Offen leicht</t>
  </si>
  <si>
    <t># Offen mittel</t>
  </si>
  <si>
    <t># Offen schwer</t>
  </si>
  <si>
    <t>Lektion 1</t>
  </si>
  <si>
    <t>Lektion 2</t>
  </si>
  <si>
    <t>Lektion 3</t>
  </si>
  <si>
    <t>sum</t>
  </si>
  <si>
    <t>Gesamt</t>
  </si>
  <si>
    <t>Still to create</t>
  </si>
  <si>
    <t>Unit</t>
  </si>
  <si>
    <t>Section</t>
  </si>
  <si>
    <r>
      <t xml:space="preserve">Level of difficulty 
leicht (easy)
mittel (middle)
schwer (hard)
</t>
    </r>
    <r>
      <rPr>
        <b/>
        <sz val="10"/>
        <color rgb="FFFF0000"/>
        <rFont val="Calibri"/>
        <family val="2"/>
        <scheme val="minor"/>
      </rPr>
      <t>Please use the German term!</t>
    </r>
  </si>
  <si>
    <t>Description</t>
  </si>
  <si>
    <t>Question text</t>
  </si>
  <si>
    <t>Correct answer</t>
  </si>
  <si>
    <t>Incorrect answer</t>
  </si>
  <si>
    <r>
      <t xml:space="preserve">Picture?
ja (yes)
</t>
    </r>
    <r>
      <rPr>
        <b/>
        <sz val="10"/>
        <color rgb="FFFF0000"/>
        <rFont val="Calibri"/>
        <family val="2"/>
        <scheme val="minor"/>
      </rPr>
      <t>Please use the German term!</t>
    </r>
  </si>
  <si>
    <t>Comments from reviewer</t>
  </si>
  <si>
    <t>1</t>
  </si>
  <si>
    <t>1.1</t>
  </si>
  <si>
    <t>leicht</t>
  </si>
  <si>
    <t>MC_001</t>
  </si>
  <si>
    <t>MC_002</t>
  </si>
  <si>
    <t>mittel</t>
  </si>
  <si>
    <t>MC_003</t>
  </si>
  <si>
    <t>Which statement is correct?</t>
  </si>
  <si>
    <t>schwer</t>
  </si>
  <si>
    <t>MC_004</t>
  </si>
  <si>
    <t>(Proportionate change in quantity)/(Proportionate change in price)</t>
  </si>
  <si>
    <t>(Proportionate change in price)/(Proportionate change in quantity)</t>
  </si>
  <si>
    <t>(Proportionate change in price)/(Proportionate change in quality)</t>
  </si>
  <si>
    <t>(Proportionate change in quality)/(Proportionate change in price)</t>
  </si>
  <si>
    <t>MC_005</t>
  </si>
  <si>
    <t>What is primary care?</t>
  </si>
  <si>
    <t>A patient’s initial consultation, which is normally with a general practitioner</t>
  </si>
  <si>
    <t>A short-term treatment of patients who are acutely ill or injured</t>
  </si>
  <si>
    <t>A long-term treatment, often on an in-patient basis</t>
  </si>
  <si>
    <t>The uncommon diagnostic or rare diseases that are not widely accessed</t>
  </si>
  <si>
    <t>MC_006</t>
  </si>
  <si>
    <t>Which measure can address disease morbidity?</t>
  </si>
  <si>
    <t>Health-related quality of life</t>
  </si>
  <si>
    <t>Death rate</t>
  </si>
  <si>
    <t>Life expectancy</t>
  </si>
  <si>
    <t>Mortality rate</t>
  </si>
  <si>
    <t>MC_007</t>
  </si>
  <si>
    <t>Marginal products</t>
  </si>
  <si>
    <t>Marginal costs</t>
  </si>
  <si>
    <t>Marginal inputs</t>
  </si>
  <si>
    <t>Health production</t>
  </si>
  <si>
    <t>Ja</t>
  </si>
  <si>
    <t>1.2</t>
  </si>
  <si>
    <t>MC_008</t>
  </si>
  <si>
    <t>Consumables</t>
  </si>
  <si>
    <t>Contracts</t>
  </si>
  <si>
    <t>Continuity</t>
  </si>
  <si>
    <t>Capital</t>
  </si>
  <si>
    <t>MC_009</t>
  </si>
  <si>
    <t>Human resources</t>
  </si>
  <si>
    <t>Healthy days</t>
  </si>
  <si>
    <t>Health products</t>
  </si>
  <si>
    <t>Health capital</t>
  </si>
  <si>
    <t>MC_010</t>
  </si>
  <si>
    <t>Substitution</t>
  </si>
  <si>
    <t>Sustainability</t>
  </si>
  <si>
    <t>MC_011</t>
  </si>
  <si>
    <t>MC_012</t>
  </si>
  <si>
    <t>Economies of scale</t>
  </si>
  <si>
    <t>Economies of scope</t>
  </si>
  <si>
    <t>Short-run costs</t>
  </si>
  <si>
    <t>Long-run costs</t>
  </si>
  <si>
    <t>MC_013</t>
  </si>
  <si>
    <t>When do the economies of scope arise?</t>
  </si>
  <si>
    <t>MC_014</t>
  </si>
  <si>
    <t>Which of the following is a recurrent expenditure from financial resources of healthcare?</t>
  </si>
  <si>
    <t>Laboring costs (wages)</t>
  </si>
  <si>
    <t>Building hospitals</t>
  </si>
  <si>
    <t>Investment in health facilities</t>
  </si>
  <si>
    <t xml:space="preserve">Medical trainings </t>
  </si>
  <si>
    <t>1.3</t>
  </si>
  <si>
    <t>MC_015</t>
  </si>
  <si>
    <t>Adverse selection</t>
  </si>
  <si>
    <t>Moral hazard</t>
  </si>
  <si>
    <t>Information asymmetry</t>
  </si>
  <si>
    <t>Agency relationship</t>
  </si>
  <si>
    <t>MC_016</t>
  </si>
  <si>
    <t>MC_017</t>
  </si>
  <si>
    <t>When both sides of an agency relationship have the same level of limited information, which of the following describes this situation best?</t>
  </si>
  <si>
    <t>Incomplete information</t>
  </si>
  <si>
    <t>Perfect information</t>
  </si>
  <si>
    <t>1.4</t>
  </si>
  <si>
    <t>MC_018</t>
  </si>
  <si>
    <t>Externalities</t>
  </si>
  <si>
    <t>MC_019</t>
  </si>
  <si>
    <t>Herd immunity</t>
  </si>
  <si>
    <t>Financial profit</t>
  </si>
  <si>
    <t>Air pollution</t>
  </si>
  <si>
    <t>Disease transmission</t>
  </si>
  <si>
    <t>MC_020</t>
  </si>
  <si>
    <t>Which concept is the indirect protection from an infectious disease that happens when a population is immune either through vaccination or immunity developed through previous infection?</t>
  </si>
  <si>
    <t>Caring</t>
  </si>
  <si>
    <t>Altruism</t>
  </si>
  <si>
    <t>Social relation</t>
  </si>
  <si>
    <t>MC_021</t>
  </si>
  <si>
    <t>MC_022</t>
  </si>
  <si>
    <t>Passive smoking</t>
  </si>
  <si>
    <t>1.5</t>
  </si>
  <si>
    <t>MC_023</t>
  </si>
  <si>
    <t>Public goods</t>
  </si>
  <si>
    <t>Private goods</t>
  </si>
  <si>
    <t>Consumption goods</t>
  </si>
  <si>
    <t>Important goods</t>
  </si>
  <si>
    <t>MC_024</t>
  </si>
  <si>
    <t>Perfect competition</t>
  </si>
  <si>
    <t>Monopoly</t>
  </si>
  <si>
    <t>MC_025</t>
  </si>
  <si>
    <t>Positive externalities</t>
  </si>
  <si>
    <t>Pollution</t>
  </si>
  <si>
    <t>MC_026</t>
  </si>
  <si>
    <t>"Whenever I eat an apple, then no one will be able to consume that fruit." This statement refers to which characteristic of private goods?</t>
  </si>
  <si>
    <t>Rivalry</t>
  </si>
  <si>
    <t>Excludability</t>
  </si>
  <si>
    <t>Non-rivalry</t>
  </si>
  <si>
    <t>Non-excludability</t>
  </si>
  <si>
    <t>MC_027</t>
  </si>
  <si>
    <t>MC_028</t>
  </si>
  <si>
    <t>Non-excludable but rival</t>
  </si>
  <si>
    <t>Non-rival but excludable</t>
  </si>
  <si>
    <t>Public good</t>
  </si>
  <si>
    <t>Required reading</t>
  </si>
  <si>
    <t>MC_029</t>
  </si>
  <si>
    <t>Which theory did Grossman (1972) use to explain the demand for health and healthcare?</t>
  </si>
  <si>
    <t>Human capital theory</t>
  </si>
  <si>
    <t>Health maximization theory</t>
  </si>
  <si>
    <t>Friction cost theory</t>
  </si>
  <si>
    <t>Investment theory</t>
  </si>
  <si>
    <t>MC_030</t>
  </si>
  <si>
    <t>MC_031</t>
  </si>
  <si>
    <t>MC_032</t>
  </si>
  <si>
    <t>Which concept is measured by the intersection between Isoquant curve &amp; Isocost line?</t>
  </si>
  <si>
    <t>Economic efficiency</t>
  </si>
  <si>
    <t>Technical efficiency</t>
  </si>
  <si>
    <t>Intersectionality</t>
  </si>
  <si>
    <t>Equality</t>
  </si>
  <si>
    <t>2.1</t>
  </si>
  <si>
    <t>MC_033</t>
  </si>
  <si>
    <t>Making healthcare a perfect competitive market</t>
  </si>
  <si>
    <t>MC_034</t>
  </si>
  <si>
    <t>Which of the following is an example of a rationale for government involvement?</t>
  </si>
  <si>
    <t>Combating poverty</t>
  </si>
  <si>
    <t>Increasing market failures</t>
  </si>
  <si>
    <t>Increasing health inequities</t>
  </si>
  <si>
    <t>MC_035</t>
  </si>
  <si>
    <t>Merit goods</t>
  </si>
  <si>
    <t>MC_036</t>
  </si>
  <si>
    <t>Which of the following is a public good?</t>
  </si>
  <si>
    <t>Radio education campaign</t>
  </si>
  <si>
    <t>Vaccination campaign</t>
  </si>
  <si>
    <t>Breast cancer screening intervention</t>
  </si>
  <si>
    <t>Theater plays</t>
  </si>
  <si>
    <t>MC_037</t>
  </si>
  <si>
    <t>Which term refers to the domination of few large firms in the market?</t>
  </si>
  <si>
    <t>Oligopoly</t>
  </si>
  <si>
    <t>Odrigopoly</t>
  </si>
  <si>
    <t>Metropoly</t>
  </si>
  <si>
    <t>MC_038</t>
  </si>
  <si>
    <t>Which regulation is used to encourage pharmaceutical research and production?</t>
  </si>
  <si>
    <t>Patent laws</t>
  </si>
  <si>
    <t>Patient laws</t>
  </si>
  <si>
    <t>Parental laws</t>
  </si>
  <si>
    <t>Property laws</t>
  </si>
  <si>
    <t>2.2</t>
  </si>
  <si>
    <t>MC_039</t>
  </si>
  <si>
    <t>Preventing over-supply situation</t>
  </si>
  <si>
    <t>Increasing competition</t>
  </si>
  <si>
    <t>Reducing efficiency</t>
  </si>
  <si>
    <t>Preventing monopolistic power</t>
  </si>
  <si>
    <t>MC_040</t>
  </si>
  <si>
    <t xml:space="preserve">Health systems have been funded through an increasingly complicated mix of funding resources in recent years. </t>
  </si>
  <si>
    <t xml:space="preserve">Health systems have normally been funded through only one funding resource in most contexts. </t>
  </si>
  <si>
    <t xml:space="preserve">Health systems have been funded more privately in recent years. </t>
  </si>
  <si>
    <t>MC_041</t>
  </si>
  <si>
    <t>Out-of-pocket expenditure</t>
  </si>
  <si>
    <t>Social insurance</t>
  </si>
  <si>
    <t>Private insurance</t>
  </si>
  <si>
    <t>Taxation</t>
  </si>
  <si>
    <t>MC_042</t>
  </si>
  <si>
    <t>What is an example of direct revenue of tax contribution?</t>
  </si>
  <si>
    <t>Income tax</t>
  </si>
  <si>
    <t>Consumption tax</t>
  </si>
  <si>
    <t>Driving license</t>
  </si>
  <si>
    <t>Natural resource</t>
  </si>
  <si>
    <t>MC_043</t>
  </si>
  <si>
    <t>MC_044</t>
  </si>
  <si>
    <t>What is an example of indirect revenue of tax contribution?</t>
  </si>
  <si>
    <t>2.3</t>
  </si>
  <si>
    <t>MC_045</t>
  </si>
  <si>
    <t>MC_046</t>
  </si>
  <si>
    <t>Licensing system</t>
  </si>
  <si>
    <t>Educational system</t>
  </si>
  <si>
    <t>Training system</t>
  </si>
  <si>
    <t>Practical system</t>
  </si>
  <si>
    <t>MC_047</t>
  </si>
  <si>
    <t>MC_048</t>
  </si>
  <si>
    <t>New Medical Insurance Program (NMIP)</t>
  </si>
  <si>
    <t>National Health Services (NHS)</t>
  </si>
  <si>
    <t>Health for All (HFA)</t>
  </si>
  <si>
    <t>MC_049</t>
  </si>
  <si>
    <t>MC_050</t>
  </si>
  <si>
    <t>Less than 10%</t>
  </si>
  <si>
    <t>10% to 30%</t>
  </si>
  <si>
    <t>30% to 50%</t>
  </si>
  <si>
    <t>Over 50%</t>
  </si>
  <si>
    <t>MC_051</t>
  </si>
  <si>
    <t>MC_052</t>
  </si>
  <si>
    <t>What is a result of "moral hazard"?</t>
  </si>
  <si>
    <t>Over-consumption of treatments</t>
  </si>
  <si>
    <t>Higher efficiency</t>
  </si>
  <si>
    <t>Maximizing profits for insurers</t>
  </si>
  <si>
    <t>Reducing side effects</t>
  </si>
  <si>
    <t>MC_053</t>
  </si>
  <si>
    <t>MC_054</t>
  </si>
  <si>
    <t>Which regulation would help to reduce information assymetry market failure?</t>
  </si>
  <si>
    <t>Controlling quality/standards</t>
  </si>
  <si>
    <t xml:space="preserve">Regulating entrance </t>
  </si>
  <si>
    <t>Regulating competition</t>
  </si>
  <si>
    <t>Regulating exit</t>
  </si>
  <si>
    <t>2.4</t>
  </si>
  <si>
    <t>MC_055</t>
  </si>
  <si>
    <t>MC_056</t>
  </si>
  <si>
    <t>2.5</t>
  </si>
  <si>
    <t>MC_057</t>
  </si>
  <si>
    <t>What is a rationale of competition in a perfect competitive market?</t>
  </si>
  <si>
    <t>Improves efficiency</t>
  </si>
  <si>
    <t>Reduces efficiency</t>
  </si>
  <si>
    <t>Increases price</t>
  </si>
  <si>
    <t>Increases demand</t>
  </si>
  <si>
    <t>MC_058</t>
  </si>
  <si>
    <t>MC_059</t>
  </si>
  <si>
    <t>MC_060</t>
  </si>
  <si>
    <t>MC_061</t>
  </si>
  <si>
    <t>The highest health expenditure in history</t>
  </si>
  <si>
    <t>The highest mortality rate among cancer patients</t>
  </si>
  <si>
    <t>High expenditure in public health interventions</t>
  </si>
  <si>
    <t>MC_062</t>
  </si>
  <si>
    <t>Required reading
Rivers &amp; Glover (2008)</t>
  </si>
  <si>
    <t>MC_063</t>
  </si>
  <si>
    <t>Patient satisfaction</t>
  </si>
  <si>
    <t>Governmental regulation</t>
  </si>
  <si>
    <t>Quality of healthcare</t>
  </si>
  <si>
    <t>Health system cost</t>
  </si>
  <si>
    <t>Required reading
Bloom et al., (2008)</t>
  </si>
  <si>
    <t>MC_064</t>
  </si>
  <si>
    <t>MC_065</t>
  </si>
  <si>
    <t>Farmers</t>
  </si>
  <si>
    <t>Physicians</t>
  </si>
  <si>
    <t>Industrial workers</t>
  </si>
  <si>
    <t>Public health professionals</t>
  </si>
  <si>
    <t>3.1</t>
  </si>
  <si>
    <t>MC_066</t>
  </si>
  <si>
    <t>MC_067</t>
  </si>
  <si>
    <t>MC_068</t>
  </si>
  <si>
    <t>MC_069</t>
  </si>
  <si>
    <t>Which of the following is an example of a beneficial consumption externality?</t>
  </si>
  <si>
    <t>Vaccination</t>
  </si>
  <si>
    <t>Secondhand smoking</t>
  </si>
  <si>
    <t>Terrorism</t>
  </si>
  <si>
    <t>MC_070</t>
  </si>
  <si>
    <t>MC_071</t>
  </si>
  <si>
    <t>MC_072</t>
  </si>
  <si>
    <t>Negative externality</t>
  </si>
  <si>
    <t>Altruistic externality</t>
  </si>
  <si>
    <t>Charitable externality</t>
  </si>
  <si>
    <t>Caring externality</t>
  </si>
  <si>
    <t>MC_073</t>
  </si>
  <si>
    <t>Welfarism</t>
  </si>
  <si>
    <t>Extra-welfarism</t>
  </si>
  <si>
    <t>Capability</t>
  </si>
  <si>
    <t>Functioning</t>
  </si>
  <si>
    <t>MC_074</t>
  </si>
  <si>
    <t>3.2</t>
  </si>
  <si>
    <t>MC_075</t>
  </si>
  <si>
    <t>Equity</t>
  </si>
  <si>
    <t>Inequality</t>
  </si>
  <si>
    <t>Inequity</t>
  </si>
  <si>
    <t>MC_076</t>
  </si>
  <si>
    <t>MC_077</t>
  </si>
  <si>
    <t>MC_078</t>
  </si>
  <si>
    <t>Biological differences</t>
  </si>
  <si>
    <t>MC_081</t>
  </si>
  <si>
    <t>Equity in health</t>
  </si>
  <si>
    <t>Equality in healthcare</t>
  </si>
  <si>
    <t>Equity in healthcare</t>
  </si>
  <si>
    <t>Equality in health</t>
  </si>
  <si>
    <t>3.3</t>
  </si>
  <si>
    <t>MC_082</t>
  </si>
  <si>
    <t>Jeremy Bentham</t>
  </si>
  <si>
    <t>John Stuart Mill</t>
  </si>
  <si>
    <t>Robert Nozick</t>
  </si>
  <si>
    <t>Amartya Sen</t>
  </si>
  <si>
    <t>MC_083</t>
  </si>
  <si>
    <t>Utilitarianism</t>
  </si>
  <si>
    <t>Egalitarianism</t>
  </si>
  <si>
    <t>Maximin</t>
  </si>
  <si>
    <t>MC_084</t>
  </si>
  <si>
    <t>Which theory is closest to left-liberalism?</t>
  </si>
  <si>
    <t>Capabilities</t>
  </si>
  <si>
    <t>MC_085</t>
  </si>
  <si>
    <t>Minimal state</t>
  </si>
  <si>
    <t>Minimization</t>
  </si>
  <si>
    <t>Minimum state</t>
  </si>
  <si>
    <t>MC_086</t>
  </si>
  <si>
    <t>MC_087</t>
  </si>
  <si>
    <t>MC_088</t>
  </si>
  <si>
    <t>3.4</t>
  </si>
  <si>
    <t>MC_089</t>
  </si>
  <si>
    <t>Social determinants of health</t>
  </si>
  <si>
    <t>Social gradients of health</t>
  </si>
  <si>
    <t>International contributions of health</t>
  </si>
  <si>
    <t>National determinants of health</t>
  </si>
  <si>
    <t>MC_090</t>
  </si>
  <si>
    <t>Structural determinants</t>
  </si>
  <si>
    <t>Individual determinants</t>
  </si>
  <si>
    <t>Household determinants</t>
  </si>
  <si>
    <t>Employer determinants</t>
  </si>
  <si>
    <t>MC_091</t>
  </si>
  <si>
    <t>Socioeconomic position</t>
  </si>
  <si>
    <t>Psychosocial factors</t>
  </si>
  <si>
    <t>Material circumstances</t>
  </si>
  <si>
    <t>Behaviors and biological factors</t>
  </si>
  <si>
    <t>MC_092</t>
  </si>
  <si>
    <t>MC_093</t>
  </si>
  <si>
    <t>Michael Marmot</t>
  </si>
  <si>
    <t>Margaret Whitehead</t>
  </si>
  <si>
    <t>Required reading Solar &amp; Irwin (2010)</t>
  </si>
  <si>
    <t>MC_094</t>
  </si>
  <si>
    <t>Universal health coverage</t>
  </si>
  <si>
    <t>Social participation</t>
  </si>
  <si>
    <t>MC_095</t>
  </si>
  <si>
    <t>Social values</t>
  </si>
  <si>
    <t>Education</t>
  </si>
  <si>
    <t>Income</t>
  </si>
  <si>
    <t>Occupation</t>
  </si>
  <si>
    <t>MC_096</t>
  </si>
  <si>
    <t>Capability approach</t>
  </si>
  <si>
    <t>Equality approach</t>
  </si>
  <si>
    <t>Vertical equity approach</t>
  </si>
  <si>
    <t>Horizontal equity approach</t>
  </si>
  <si>
    <t>MC_097</t>
  </si>
  <si>
    <t>Subsidy</t>
  </si>
  <si>
    <t>External benefit</t>
  </si>
  <si>
    <t>Social price</t>
  </si>
  <si>
    <t>Market price</t>
  </si>
  <si>
    <t>ja</t>
  </si>
  <si>
    <t>4.1</t>
  </si>
  <si>
    <t>MC_098</t>
  </si>
  <si>
    <t>Which of the following is the primary healthcare unit?</t>
  </si>
  <si>
    <t>General practitioner</t>
  </si>
  <si>
    <t xml:space="preserve">Screening unit </t>
  </si>
  <si>
    <t>Palliative care unit</t>
  </si>
  <si>
    <t>Hospital</t>
  </si>
  <si>
    <t>MC_099</t>
  </si>
  <si>
    <t>MC_100</t>
  </si>
  <si>
    <t>MC_101</t>
  </si>
  <si>
    <t>MC_102</t>
  </si>
  <si>
    <t>Information assymetry</t>
  </si>
  <si>
    <t>MC_103</t>
  </si>
  <si>
    <t>MC_104</t>
  </si>
  <si>
    <t>Net income and leisure time</t>
  </si>
  <si>
    <t>Leisure time and inducement</t>
  </si>
  <si>
    <t>Net income and inducement</t>
  </si>
  <si>
    <t>Net income and utility</t>
  </si>
  <si>
    <t>MC_105</t>
  </si>
  <si>
    <t>Inducement</t>
  </si>
  <si>
    <t>Net income</t>
  </si>
  <si>
    <t>Leisure time</t>
  </si>
  <si>
    <t>Profit</t>
  </si>
  <si>
    <t>MC_106</t>
  </si>
  <si>
    <t>MC_107</t>
  </si>
  <si>
    <t>Salary</t>
  </si>
  <si>
    <t>Capitation</t>
  </si>
  <si>
    <t>Pay for performance</t>
  </si>
  <si>
    <t>MC_108</t>
  </si>
  <si>
    <t>Which range of the following reflects the percentage of fee-for-service payment mechanism over the total primary care physician payments in Australia?</t>
  </si>
  <si>
    <t>&gt;90%</t>
  </si>
  <si>
    <t>70-90%</t>
  </si>
  <si>
    <t>50-70%</t>
  </si>
  <si>
    <t>&lt;50%</t>
  </si>
  <si>
    <t>MC_109</t>
  </si>
  <si>
    <t>MC_110</t>
  </si>
  <si>
    <t>MC_111</t>
  </si>
  <si>
    <t>4.2</t>
  </si>
  <si>
    <t>MC_112</t>
  </si>
  <si>
    <t>MC_113</t>
  </si>
  <si>
    <t>MC_114</t>
  </si>
  <si>
    <t>MC_116</t>
  </si>
  <si>
    <t>MC_117</t>
  </si>
  <si>
    <t>MC_118</t>
  </si>
  <si>
    <t>4.3</t>
  </si>
  <si>
    <t>MC_119</t>
  </si>
  <si>
    <t>MC_120</t>
  </si>
  <si>
    <t>MC_121</t>
  </si>
  <si>
    <t>MC_122</t>
  </si>
  <si>
    <t>Per patient</t>
  </si>
  <si>
    <t>Per case</t>
  </si>
  <si>
    <t>Global budget</t>
  </si>
  <si>
    <t>MC_123</t>
  </si>
  <si>
    <t>Which hospital payment mechanism is prospective and variable?</t>
  </si>
  <si>
    <t>MC_124</t>
  </si>
  <si>
    <t>Which hospital payment mechanism is prospective and fixed?</t>
  </si>
  <si>
    <t>MC_125</t>
  </si>
  <si>
    <t>MC_126</t>
  </si>
  <si>
    <t>MC_127</t>
  </si>
  <si>
    <t>Reducing waiting times</t>
  </si>
  <si>
    <t>Extra reimbursement from the government</t>
  </si>
  <si>
    <t>Lower maintenance costs</t>
  </si>
  <si>
    <t>Increasing waiting times</t>
  </si>
  <si>
    <t>MC_128</t>
  </si>
  <si>
    <t>Which payment mechanism increases the incentives for "cream skimming"?</t>
  </si>
  <si>
    <t>MC_129</t>
  </si>
  <si>
    <t>5.1</t>
  </si>
  <si>
    <t>MC_130</t>
  </si>
  <si>
    <t>Which of the following is a clinical health outcome?</t>
  </si>
  <si>
    <t>Life-years gained</t>
  </si>
  <si>
    <t>Quality of life gain</t>
  </si>
  <si>
    <t>QALY</t>
  </si>
  <si>
    <t>DALY</t>
  </si>
  <si>
    <t>MC_131</t>
  </si>
  <si>
    <t>Which instrument is a health profile measure?</t>
  </si>
  <si>
    <t>SF-36</t>
  </si>
  <si>
    <t>EQ-5D</t>
  </si>
  <si>
    <t>QWS</t>
  </si>
  <si>
    <t>HUI</t>
  </si>
  <si>
    <t>MC_132</t>
  </si>
  <si>
    <t>Which instrument is a disease-specific measure of health-related quality of life?</t>
  </si>
  <si>
    <t>EORTC QLQ-C30</t>
  </si>
  <si>
    <t>MC_133</t>
  </si>
  <si>
    <t>Quality-adjusted life year</t>
  </si>
  <si>
    <t>Length of life</t>
  </si>
  <si>
    <t>Quality of life</t>
  </si>
  <si>
    <t>Disability days</t>
  </si>
  <si>
    <t>MC_134</t>
  </si>
  <si>
    <t>Disability-adjusted life year</t>
  </si>
  <si>
    <t>MC_135</t>
  </si>
  <si>
    <t>MC_136</t>
  </si>
  <si>
    <t>MC_137</t>
  </si>
  <si>
    <t>Willingness-to-pay</t>
  </si>
  <si>
    <t>Life-year</t>
  </si>
  <si>
    <t>MC_138</t>
  </si>
  <si>
    <t>Health profile measure</t>
  </si>
  <si>
    <t>Preference-based measure</t>
  </si>
  <si>
    <t>Generic measure</t>
  </si>
  <si>
    <t>Disease-specific measure</t>
  </si>
  <si>
    <t>5.2</t>
  </si>
  <si>
    <t>MC_139</t>
  </si>
  <si>
    <t>MC_140</t>
  </si>
  <si>
    <t>Formal healthcare sector cost</t>
  </si>
  <si>
    <t>Informal healthcare sector cost</t>
  </si>
  <si>
    <t>Non-healthcare sector cost</t>
  </si>
  <si>
    <t>Societal cost</t>
  </si>
  <si>
    <t>MC_141</t>
  </si>
  <si>
    <t>MC_142</t>
  </si>
  <si>
    <t>Future costs</t>
  </si>
  <si>
    <t>Productivity costs</t>
  </si>
  <si>
    <t>Drug costs</t>
  </si>
  <si>
    <t>Caregiver costs</t>
  </si>
  <si>
    <t>MC_143</t>
  </si>
  <si>
    <t>Micro-costing</t>
  </si>
  <si>
    <t>Gross-costing</t>
  </si>
  <si>
    <t>Economic-costing</t>
  </si>
  <si>
    <t>MC_144</t>
  </si>
  <si>
    <t>General-costing</t>
  </si>
  <si>
    <t>MC_145</t>
  </si>
  <si>
    <t>Transportation costs</t>
  </si>
  <si>
    <t>Medicines</t>
  </si>
  <si>
    <t>Inpatient care</t>
  </si>
  <si>
    <t>Physicians time</t>
  </si>
  <si>
    <t>MC_146</t>
  </si>
  <si>
    <t>Patient time costs</t>
  </si>
  <si>
    <t>Unpaid caregiver time costs</t>
  </si>
  <si>
    <t>5.3</t>
  </si>
  <si>
    <t>MC_147</t>
  </si>
  <si>
    <t>Which approach is chosen if alternative therapies have demonstrably equivalent clinical effectiveness?</t>
  </si>
  <si>
    <t>Cost-minimization analysis</t>
  </si>
  <si>
    <t>Cost-effectiveness analysis</t>
  </si>
  <si>
    <t>Cost-utility analysis</t>
  </si>
  <si>
    <t>Cost-benefit analysis</t>
  </si>
  <si>
    <t>MC_148</t>
  </si>
  <si>
    <t>MC_149</t>
  </si>
  <si>
    <t>In cost-utility analysis, which of the following is a common measure of health benefits?</t>
  </si>
  <si>
    <t>MC_150</t>
  </si>
  <si>
    <t>5.4</t>
  </si>
  <si>
    <t>MC_151</t>
  </si>
  <si>
    <t>Which is mostly recommended in the denominator to calculate the incremental cost-effectiveness ratio (ICER) in national guidelines?</t>
  </si>
  <si>
    <t>QALY gained</t>
  </si>
  <si>
    <t>Life-year gained</t>
  </si>
  <si>
    <t>DALY gained</t>
  </si>
  <si>
    <t>Utility gained</t>
  </si>
  <si>
    <t>MC_152</t>
  </si>
  <si>
    <t>Fair-innings</t>
  </si>
  <si>
    <t>Disease severity</t>
  </si>
  <si>
    <t>Age difference</t>
  </si>
  <si>
    <t>MC_153</t>
  </si>
  <si>
    <t>MC_154</t>
  </si>
  <si>
    <t>MC_155</t>
  </si>
  <si>
    <t>MC_156</t>
  </si>
  <si>
    <t>5.5</t>
  </si>
  <si>
    <t>MC_157</t>
  </si>
  <si>
    <t>MC_158</t>
  </si>
  <si>
    <t>What analysis is used to handle uncertainty in health economic evaluation?</t>
  </si>
  <si>
    <t>Sensitivity analysis</t>
  </si>
  <si>
    <t>Uncertainty analysis</t>
  </si>
  <si>
    <t>Diversity analysis</t>
  </si>
  <si>
    <t>Cost-effective analysis</t>
  </si>
  <si>
    <t>MC_159</t>
  </si>
  <si>
    <t>MC_160</t>
  </si>
  <si>
    <t>Epidemiology</t>
  </si>
  <si>
    <t>Economics</t>
  </si>
  <si>
    <t>Sociology</t>
  </si>
  <si>
    <t>Psychology</t>
  </si>
  <si>
    <t>MC_161</t>
  </si>
  <si>
    <t>6.1</t>
  </si>
  <si>
    <t>MC_162</t>
  </si>
  <si>
    <t>Econometrics</t>
  </si>
  <si>
    <t>Psychometrics</t>
  </si>
  <si>
    <t>Sociometrics</t>
  </si>
  <si>
    <t>Sociopsychologics</t>
  </si>
  <si>
    <t>MC_163</t>
  </si>
  <si>
    <t>Data science</t>
  </si>
  <si>
    <t>Data mining</t>
  </si>
  <si>
    <t>Health data</t>
  </si>
  <si>
    <t>MC_164</t>
  </si>
  <si>
    <t>MC_165</t>
  </si>
  <si>
    <t>MC_166</t>
  </si>
  <si>
    <t>MC_167</t>
  </si>
  <si>
    <t>MC_168</t>
  </si>
  <si>
    <t>MC_169</t>
  </si>
  <si>
    <t>Reduce missing data</t>
  </si>
  <si>
    <t>Increase missing data</t>
  </si>
  <si>
    <t>Small dataset</t>
  </si>
  <si>
    <t>Specify for research</t>
  </si>
  <si>
    <t>MC_170</t>
  </si>
  <si>
    <t>Randomised control trials data</t>
  </si>
  <si>
    <t>Reimbursement data</t>
  </si>
  <si>
    <t>Registry data</t>
  </si>
  <si>
    <t>Insurance claim data</t>
  </si>
  <si>
    <t>MC_171</t>
  </si>
  <si>
    <t>Which type of survey data is most common in health econometrics?</t>
  </si>
  <si>
    <t>MC_172</t>
  </si>
  <si>
    <t>MC_173</t>
  </si>
  <si>
    <t>What is a common disadvantage of observational studies?</t>
  </si>
  <si>
    <t>Missing data</t>
  </si>
  <si>
    <t>Too general</t>
  </si>
  <si>
    <t>Too specific</t>
  </si>
  <si>
    <t>Follow-up</t>
  </si>
  <si>
    <t>MC_174</t>
  </si>
  <si>
    <t>Independent variable</t>
  </si>
  <si>
    <t>Dependent variable</t>
  </si>
  <si>
    <t>MC_175</t>
  </si>
  <si>
    <t>What is another terminology used for "outcome variable"?</t>
  </si>
  <si>
    <t>Morderating variable</t>
  </si>
  <si>
    <t>Causing variable</t>
  </si>
  <si>
    <t>MC_176</t>
  </si>
  <si>
    <t>MC_177</t>
  </si>
  <si>
    <t>MC_178</t>
  </si>
  <si>
    <t>Ordinary least squares</t>
  </si>
  <si>
    <t>Bayesian simulation</t>
  </si>
  <si>
    <t>Original least error</t>
  </si>
  <si>
    <t>Bayesian prediction</t>
  </si>
  <si>
    <t>MC_179</t>
  </si>
  <si>
    <t>MC_180</t>
  </si>
  <si>
    <t>Which are the most common regression models used when the dependent variable is a binary variable?</t>
  </si>
  <si>
    <t>Logit and probit models</t>
  </si>
  <si>
    <t>Poisson regression models</t>
  </si>
  <si>
    <t>Linear regression models</t>
  </si>
  <si>
    <t>Multi-nominal models</t>
  </si>
  <si>
    <t>MC_181</t>
  </si>
  <si>
    <t xml:space="preserve">Which is the most suitable model if the outcome variable is measured as a count of events? </t>
  </si>
  <si>
    <t>Poisson regression</t>
  </si>
  <si>
    <t>Linear regression</t>
  </si>
  <si>
    <t>Cox regression</t>
  </si>
  <si>
    <t>Logistic regression</t>
  </si>
  <si>
    <t>MC_182</t>
  </si>
  <si>
    <t>6.2</t>
  </si>
  <si>
    <t>MC_183</t>
  </si>
  <si>
    <t>Which study design is considered as the gold standard when evaluating the effectiveness of interventions?</t>
  </si>
  <si>
    <t>Cohort</t>
  </si>
  <si>
    <t>Cross-sectional</t>
  </si>
  <si>
    <t>Case-control</t>
  </si>
  <si>
    <t>MC_184</t>
  </si>
  <si>
    <t>MC_185</t>
  </si>
  <si>
    <t>MC_186</t>
  </si>
  <si>
    <t>Placebo</t>
  </si>
  <si>
    <t>Sample size determination</t>
  </si>
  <si>
    <t>Control group</t>
  </si>
  <si>
    <t>Randomization</t>
  </si>
  <si>
    <t>MC_187</t>
  </si>
  <si>
    <t>MC_188</t>
  </si>
  <si>
    <t>MC_189</t>
  </si>
  <si>
    <t>Which design is particularly helpful for causal inference when investigators have a lack of control over intervention but have a good knowledge on the potential confounders that may determine the effect of the intervention on health outcome?</t>
  </si>
  <si>
    <t>MC_190</t>
  </si>
  <si>
    <t>MC_191</t>
  </si>
  <si>
    <t>Which assumption of an instrumental variable is difficult to test?</t>
  </si>
  <si>
    <t>An instrumental variable is not correlated to dependent variable, except going through the independent variable.</t>
  </si>
  <si>
    <t>An instrumental variable is correlated to both dependent variable and independent variable.</t>
  </si>
  <si>
    <t>An instrumental variable is not correlated to both dependent variable and independent variable.</t>
  </si>
  <si>
    <t>MC_192</t>
  </si>
  <si>
    <t>Cohort study</t>
  </si>
  <si>
    <t>Cross-sectional study</t>
  </si>
  <si>
    <t>Ecological study</t>
  </si>
  <si>
    <t>Quasi experimental study</t>
  </si>
  <si>
    <t>MC_193</t>
  </si>
  <si>
    <t>Which study design requires that outcome has been measured in multiple time points (time series) for all subjects?</t>
  </si>
  <si>
    <t>Time series design</t>
  </si>
  <si>
    <t>Matching design</t>
  </si>
  <si>
    <t>Propensity design</t>
  </si>
  <si>
    <r>
      <t>Level of difficulty
leicht (easy)
mittel (middle)
schwer (hard)</t>
    </r>
    <r>
      <rPr>
        <sz val="10"/>
        <color rgb="FFFF0000"/>
        <rFont val="Calibri"/>
        <family val="2"/>
        <scheme val="minor"/>
      </rPr>
      <t xml:space="preserve">
</t>
    </r>
    <r>
      <rPr>
        <b/>
        <sz val="10"/>
        <color rgb="FFFF0000"/>
        <rFont val="Calibri"/>
        <family val="2"/>
        <scheme val="minor"/>
      </rPr>
      <t>Please use the German term!</t>
    </r>
  </si>
  <si>
    <t>Points</t>
  </si>
  <si>
    <t>Zeilen (automatisch)</t>
  </si>
  <si>
    <t>Sample solution</t>
  </si>
  <si>
    <t>offen_001</t>
  </si>
  <si>
    <t>offen_002</t>
  </si>
  <si>
    <t>offen_003</t>
  </si>
  <si>
    <t>offen_004</t>
  </si>
  <si>
    <t>offen_005</t>
  </si>
  <si>
    <r>
      <rPr>
        <sz val="10"/>
        <color rgb="FF000000"/>
        <rFont val="Calibri"/>
        <family val="2"/>
      </rPr>
      <t xml:space="preserve">1. The price of that good 
2. The price and availability of the alternatives 
3. The price and availability of the complementary goods 
4. Income of the consumer
</t>
    </r>
    <r>
      <rPr>
        <b/>
        <sz val="10"/>
        <color rgb="FF000000"/>
        <rFont val="Calibri"/>
        <family val="2"/>
      </rPr>
      <t>(1.5 points per aspect)</t>
    </r>
  </si>
  <si>
    <t>offen_006</t>
  </si>
  <si>
    <r>
      <rPr>
        <sz val="10"/>
        <color rgb="FF000000"/>
        <rFont val="Calibri"/>
        <family val="2"/>
      </rPr>
      <t xml:space="preserve">1. Human capital
2. Physical capital 
3. Consumables
</t>
    </r>
    <r>
      <rPr>
        <b/>
        <sz val="10"/>
        <color rgb="FF000000"/>
        <rFont val="Calibri"/>
        <family val="2"/>
      </rPr>
      <t>(2 points per aspect)</t>
    </r>
  </si>
  <si>
    <t>offen_007</t>
  </si>
  <si>
    <r>
      <t xml:space="preserve">1. maximizing the efficiency of available workers via a more geographically distributed workforce;
2. wherever possible, more reliance on multiskilled individuals;
3. ensuring that talents and functions are more closely aligned
</t>
    </r>
    <r>
      <rPr>
        <b/>
        <sz val="10"/>
        <color theme="1"/>
        <rFont val="Calibri"/>
        <family val="2"/>
        <scheme val="minor"/>
      </rPr>
      <t>(2 points per aspect)</t>
    </r>
  </si>
  <si>
    <t>offen_008</t>
  </si>
  <si>
    <t>offen_009</t>
  </si>
  <si>
    <t>offen_010</t>
  </si>
  <si>
    <t>offen_011</t>
  </si>
  <si>
    <t>offen_012</t>
  </si>
  <si>
    <t>offen_013</t>
  </si>
  <si>
    <t>Differentiate between information asymmetry and imperfect information.</t>
  </si>
  <si>
    <t>offen_014</t>
  </si>
  <si>
    <t>offen_015</t>
  </si>
  <si>
    <t>offen_016</t>
  </si>
  <si>
    <r>
      <t>The utility of an individual I not only depends on</t>
    </r>
    <r>
      <rPr>
        <sz val="10"/>
        <color rgb="FF000000"/>
        <rFont val="Calibri"/>
        <family val="2"/>
      </rPr>
      <t xml:space="preserve"> their own </t>
    </r>
    <r>
      <rPr>
        <sz val="10"/>
        <color rgb="FF000000"/>
        <rFont val="Calibri"/>
        <family val="2"/>
      </rPr>
      <t xml:space="preserve">social relations (SR) </t>
    </r>
    <r>
      <rPr>
        <b/>
        <sz val="10"/>
        <color rgb="FF000000"/>
        <rFont val="Calibri"/>
        <family val="2"/>
      </rPr>
      <t>(2 points)</t>
    </r>
    <r>
      <rPr>
        <sz val="10"/>
        <color rgb="FF000000"/>
        <rFont val="Calibri"/>
        <family val="2"/>
      </rPr>
      <t xml:space="preserve">, consumption (C) </t>
    </r>
    <r>
      <rPr>
        <b/>
        <sz val="10"/>
        <color rgb="FF000000"/>
        <rFont val="Calibri"/>
        <family val="2"/>
      </rPr>
      <t>(2 points)</t>
    </r>
    <r>
      <rPr>
        <sz val="10"/>
        <color rgb="FF000000"/>
        <rFont val="Calibri"/>
        <family val="2"/>
      </rPr>
      <t xml:space="preserve">, health (H) </t>
    </r>
    <r>
      <rPr>
        <b/>
        <sz val="10"/>
        <color rgb="FF000000"/>
        <rFont val="Calibri"/>
        <family val="2"/>
      </rPr>
      <t>(2 points)</t>
    </r>
    <r>
      <rPr>
        <sz val="10"/>
        <color rgb="FF000000"/>
        <rFont val="Calibri"/>
        <family val="2"/>
      </rPr>
      <t xml:space="preserve">; but also depends on four </t>
    </r>
    <r>
      <rPr>
        <sz val="10"/>
        <color rgb="FF000000"/>
        <rFont val="Calibri"/>
        <family val="2"/>
      </rPr>
      <t>partial links with individual II, in t</t>
    </r>
    <r>
      <rPr>
        <sz val="10"/>
        <color rgb="FF000000"/>
        <rFont val="Calibri"/>
        <family val="2"/>
      </rPr>
      <t xml:space="preserve">erms of i) </t>
    </r>
    <r>
      <rPr>
        <sz val="10"/>
        <color rgb="FF000000"/>
        <rFont val="Calibri"/>
        <family val="2"/>
      </rPr>
      <t xml:space="preserve">contagion </t>
    </r>
    <r>
      <rPr>
        <sz val="10"/>
        <color rgb="FF000000"/>
        <rFont val="Calibri"/>
        <family val="2"/>
      </rPr>
      <t xml:space="preserve">HI (HII), </t>
    </r>
    <r>
      <rPr>
        <b/>
        <sz val="10"/>
        <color rgb="FF000000"/>
        <rFont val="Calibri"/>
        <family val="2"/>
      </rPr>
      <t>(3 points)</t>
    </r>
    <r>
      <rPr>
        <sz val="10"/>
        <color rgb="FF000000"/>
        <rFont val="Calibri"/>
        <family val="2"/>
      </rPr>
      <t xml:space="preserve"> ii)</t>
    </r>
    <r>
      <rPr>
        <sz val="10"/>
        <color rgb="FF000000"/>
        <rFont val="Calibri"/>
        <family val="2"/>
      </rPr>
      <t xml:space="preserve"> economic contributions from II,</t>
    </r>
    <r>
      <rPr>
        <sz val="10"/>
        <color rgb="FF000000"/>
        <rFont val="Calibri"/>
        <family val="2"/>
      </rPr>
      <t xml:space="preserve"> G (HII), </t>
    </r>
    <r>
      <rPr>
        <b/>
        <sz val="10"/>
        <color rgb="FF000000"/>
        <rFont val="Calibri"/>
        <family val="2"/>
      </rPr>
      <t>(3 points)</t>
    </r>
    <r>
      <rPr>
        <sz val="10"/>
        <color rgb="FF000000"/>
        <rFont val="Calibri"/>
        <family val="2"/>
      </rPr>
      <t xml:space="preserve"> iii) </t>
    </r>
    <r>
      <rPr>
        <sz val="10"/>
        <color rgb="FF000000"/>
        <rFont val="Calibri"/>
        <family val="2"/>
      </rPr>
      <t>paternalistic altruism (caring for health)</t>
    </r>
    <r>
      <rPr>
        <sz val="10"/>
        <color rgb="FF000000"/>
        <rFont val="Calibri"/>
        <family val="2"/>
      </rPr>
      <t xml:space="preserve"> HII </t>
    </r>
    <r>
      <rPr>
        <b/>
        <sz val="10"/>
        <color rgb="FF000000"/>
        <rFont val="Calibri"/>
        <family val="2"/>
      </rPr>
      <t>(3 points)</t>
    </r>
    <r>
      <rPr>
        <sz val="10"/>
        <color rgb="FF000000"/>
        <rFont val="Calibri"/>
        <family val="2"/>
      </rPr>
      <t xml:space="preserve">, and iv) </t>
    </r>
    <r>
      <rPr>
        <sz val="10"/>
        <color rgb="FF000000"/>
        <rFont val="Calibri"/>
        <family val="2"/>
      </rPr>
      <t>general altruism (caring for general well-being)</t>
    </r>
    <r>
      <rPr>
        <sz val="10"/>
        <color rgb="FF000000"/>
        <rFont val="Calibri"/>
        <family val="2"/>
      </rPr>
      <t xml:space="preserve"> UII. </t>
    </r>
    <r>
      <rPr>
        <b/>
        <sz val="10"/>
        <color rgb="FF000000"/>
        <rFont val="Calibri"/>
        <family val="2"/>
      </rPr>
      <t>(3 points)</t>
    </r>
  </si>
  <si>
    <t>offen_017</t>
  </si>
  <si>
    <t>offen_018</t>
  </si>
  <si>
    <t>offen_019</t>
  </si>
  <si>
    <r>
      <rPr>
        <sz val="10"/>
        <color rgb="FF000000"/>
        <rFont val="Calibri"/>
        <family val="2"/>
      </rPr>
      <t xml:space="preserve">As a consumption good, health is desired because it makes people feel better. </t>
    </r>
    <r>
      <rPr>
        <b/>
        <sz val="10"/>
        <color rgb="FF000000"/>
        <rFont val="Calibri"/>
        <family val="2"/>
      </rPr>
      <t xml:space="preserve">(3 points)
</t>
    </r>
    <r>
      <rPr>
        <sz val="10"/>
        <color rgb="FF000000"/>
        <rFont val="Calibri"/>
        <family val="2"/>
      </rPr>
      <t xml:space="preserve">As an investment good, health is desired because it increases the number of healthy days available to work and to earn income. </t>
    </r>
    <r>
      <rPr>
        <b/>
        <sz val="10"/>
        <color rgb="FF000000"/>
        <rFont val="Calibri"/>
        <family val="2"/>
      </rPr>
      <t>(3 points)</t>
    </r>
  </si>
  <si>
    <t>offen_020</t>
  </si>
  <si>
    <t>offen_021</t>
  </si>
  <si>
    <t>offen_022</t>
  </si>
  <si>
    <t>offen_023</t>
  </si>
  <si>
    <t>offen_024</t>
  </si>
  <si>
    <t>offen_025</t>
  </si>
  <si>
    <t>offen_026</t>
  </si>
  <si>
    <t>offen_027</t>
  </si>
  <si>
    <t>offen_028</t>
  </si>
  <si>
    <t>offen_029</t>
  </si>
  <si>
    <t>offen_030</t>
  </si>
  <si>
    <t>offen_031</t>
  </si>
  <si>
    <r>
      <t xml:space="preserve">Individuals in society are the ultimate source of health-care funding. </t>
    </r>
    <r>
      <rPr>
        <b/>
        <sz val="10"/>
        <color theme="1"/>
        <rFont val="Calibri"/>
        <family val="2"/>
        <scheme val="minor"/>
      </rPr>
      <t>(3 points)</t>
    </r>
    <r>
      <rPr>
        <sz val="10"/>
        <color theme="1"/>
        <rFont val="Calibri"/>
        <family val="2"/>
        <scheme val="minor"/>
      </rPr>
      <t xml:space="preserve"> Individuals bear the final burden regardless of whether resources are gathered (i.e. through taxes or out-of-pocket payments…). </t>
    </r>
    <r>
      <rPr>
        <b/>
        <sz val="10"/>
        <color theme="1"/>
        <rFont val="Calibri"/>
        <family val="2"/>
        <scheme val="minor"/>
      </rPr>
      <t>(3 points)</t>
    </r>
  </si>
  <si>
    <t>offen_032</t>
  </si>
  <si>
    <t>offen_033</t>
  </si>
  <si>
    <t>offen_034</t>
  </si>
  <si>
    <t>offen_035</t>
  </si>
  <si>
    <t>Point out three key successes of China's health reform in health insurance.</t>
  </si>
  <si>
    <t>offen_036</t>
  </si>
  <si>
    <r>
      <rPr>
        <sz val="10"/>
        <color rgb="FF000000"/>
        <rFont val="Calibri"/>
        <family val="2"/>
      </rPr>
      <t xml:space="preserve">(1) the Medical Council of India (MCI); (2) the Departments of Health in different states; (3) some physicians associations (e.g. Indian Medical Association or Indian System of Medicines) 
</t>
    </r>
    <r>
      <rPr>
        <b/>
        <sz val="10"/>
        <color rgb="FF000000"/>
        <rFont val="Calibri"/>
        <family val="2"/>
      </rPr>
      <t>(Any two of them, 3 points per aspect)</t>
    </r>
  </si>
  <si>
    <t>offen_037</t>
  </si>
  <si>
    <t>offen_038</t>
  </si>
  <si>
    <t>offen_039</t>
  </si>
  <si>
    <t>offen_040</t>
  </si>
  <si>
    <t>offen_041</t>
  </si>
  <si>
    <t>Describe the "free-riding" phenomenon.</t>
  </si>
  <si>
    <r>
      <t xml:space="preserve">In a group of rich people, one may wait and observe other individuals contributing to the poor </t>
    </r>
    <r>
      <rPr>
        <b/>
        <sz val="10"/>
        <color theme="1"/>
        <rFont val="Calibri"/>
        <family val="2"/>
        <scheme val="minor"/>
      </rPr>
      <t>(2 points)</t>
    </r>
    <r>
      <rPr>
        <sz val="10"/>
        <color theme="1"/>
        <rFont val="Calibri"/>
        <family val="2"/>
        <scheme val="minor"/>
      </rPr>
      <t xml:space="preserve">. When the contribution is getting significant from many of the rich, the marginal benefit of contribution from one extra individual (the observed one) would be tiny. </t>
    </r>
    <r>
      <rPr>
        <b/>
        <sz val="10"/>
        <color theme="1"/>
        <rFont val="Calibri"/>
        <family val="2"/>
        <scheme val="minor"/>
      </rPr>
      <t>(2 points)</t>
    </r>
    <r>
      <rPr>
        <sz val="10"/>
        <color theme="1"/>
        <rFont val="Calibri"/>
        <family val="2"/>
        <scheme val="minor"/>
      </rPr>
      <t xml:space="preserve"> At the end, the observed individual might not even follow to contribute, which means that this rich individual takes a free ride over the contributions of others. </t>
    </r>
    <r>
      <rPr>
        <b/>
        <sz val="10"/>
        <color theme="1"/>
        <rFont val="Calibri"/>
        <family val="2"/>
        <scheme val="minor"/>
      </rPr>
      <t>(2 points)</t>
    </r>
  </si>
  <si>
    <t>offen_042</t>
  </si>
  <si>
    <t>offen_043</t>
  </si>
  <si>
    <t>offen_044</t>
  </si>
  <si>
    <r>
      <t xml:space="preserve">1. Individuals maximize welfare by selecting the preferred option </t>
    </r>
    <r>
      <rPr>
        <b/>
        <sz val="10"/>
        <color rgb="FF000000"/>
        <rFont val="Calibri"/>
        <family val="2"/>
      </rPr>
      <t>(2.5 points)</t>
    </r>
    <r>
      <rPr>
        <sz val="10"/>
        <color rgb="FF000000"/>
        <rFont val="Calibri"/>
        <family val="2"/>
      </rPr>
      <t xml:space="preserve"> over the list of ordered alternatives (the utility principle); </t>
    </r>
    <r>
      <rPr>
        <b/>
        <sz val="10"/>
        <color rgb="FF000000"/>
        <rFont val="Calibri"/>
        <family val="2"/>
      </rPr>
      <t>(2 points)</t>
    </r>
    <r>
      <rPr>
        <sz val="10"/>
        <color rgb="FF000000"/>
        <rFont val="Calibri"/>
        <family val="2"/>
      </rPr>
      <t xml:space="preserve">
2. Only individuals can judge what is best for their utility </t>
    </r>
    <r>
      <rPr>
        <b/>
        <sz val="10"/>
        <color rgb="FF000000"/>
        <rFont val="Calibri"/>
        <family val="2"/>
      </rPr>
      <t>(2.5 points)</t>
    </r>
    <r>
      <rPr>
        <sz val="10"/>
        <color rgb="FF000000"/>
        <rFont val="Calibri"/>
        <family val="2"/>
      </rPr>
      <t xml:space="preserve"> and how much it contributes for them (individual sovereignty); </t>
    </r>
    <r>
      <rPr>
        <b/>
        <sz val="10"/>
        <color rgb="FF000000"/>
        <rFont val="Calibri"/>
        <family val="2"/>
      </rPr>
      <t>(2 points)</t>
    </r>
    <r>
      <rPr>
        <sz val="10"/>
        <color rgb="FF000000"/>
        <rFont val="Calibri"/>
        <family val="2"/>
      </rPr>
      <t xml:space="preserve">
3. The behavior and processes together derive value for utility, </t>
    </r>
    <r>
      <rPr>
        <b/>
        <sz val="10"/>
        <color rgb="FF000000"/>
        <rFont val="Calibri"/>
        <family val="2"/>
      </rPr>
      <t>(2.5 points)</t>
    </r>
    <r>
      <rPr>
        <sz val="10"/>
        <color rgb="FF000000"/>
        <rFont val="Calibri"/>
        <family val="2"/>
      </rPr>
      <t xml:space="preserve"> rather than each of them individually (consequentialism); </t>
    </r>
    <r>
      <rPr>
        <b/>
        <sz val="10"/>
        <color rgb="FF000000"/>
        <rFont val="Calibri"/>
        <family val="2"/>
      </rPr>
      <t>(2 points)</t>
    </r>
    <r>
      <rPr>
        <sz val="10"/>
        <color rgb="FF000000"/>
        <rFont val="Calibri"/>
        <family val="2"/>
      </rPr>
      <t xml:space="preserve">
4. The goodness of any situation is based </t>
    </r>
    <r>
      <rPr>
        <b/>
        <sz val="10"/>
        <color rgb="FF000000"/>
        <rFont val="Calibri"/>
        <family val="2"/>
      </rPr>
      <t>solely</t>
    </r>
    <r>
      <rPr>
        <sz val="10"/>
        <color rgb="FF000000"/>
        <rFont val="Calibri"/>
        <family val="2"/>
      </rPr>
      <t xml:space="preserve"> </t>
    </r>
    <r>
      <rPr>
        <b/>
        <sz val="10"/>
        <color rgb="FF000000"/>
        <rFont val="Calibri"/>
        <family val="2"/>
      </rPr>
      <t>(1.5 points)</t>
    </r>
    <r>
      <rPr>
        <sz val="10"/>
        <color rgb="FF000000"/>
        <rFont val="Calibri"/>
        <family val="2"/>
      </rPr>
      <t xml:space="preserve"> on the level of utility achieved by individuals in those circumstances (welfarism). </t>
    </r>
    <r>
      <rPr>
        <b/>
        <sz val="10"/>
        <color rgb="FF000000"/>
        <rFont val="Calibri"/>
        <family val="2"/>
      </rPr>
      <t>(3 points)</t>
    </r>
  </si>
  <si>
    <t>offen_045</t>
  </si>
  <si>
    <t>offen_046</t>
  </si>
  <si>
    <t>offen_047</t>
  </si>
  <si>
    <t>offen_048</t>
  </si>
  <si>
    <t>offen_049</t>
  </si>
  <si>
    <t>offen_050</t>
  </si>
  <si>
    <t>offen_051</t>
  </si>
  <si>
    <r>
      <t xml:space="preserve">Horizontal equity means that people with similar income should pay equal income tax </t>
    </r>
    <r>
      <rPr>
        <b/>
        <sz val="10"/>
        <color theme="1"/>
        <rFont val="Calibri"/>
        <family val="2"/>
        <scheme val="minor"/>
      </rPr>
      <t xml:space="preserve">(3 points) </t>
    </r>
    <r>
      <rPr>
        <sz val="10"/>
        <color theme="1"/>
        <rFont val="Calibri"/>
        <family val="2"/>
        <scheme val="minor"/>
      </rPr>
      <t xml:space="preserve">and vertical equity claims that people with greater income should contribute more in income tax </t>
    </r>
    <r>
      <rPr>
        <b/>
        <sz val="10"/>
        <color theme="1"/>
        <rFont val="Calibri"/>
        <family val="2"/>
        <scheme val="minor"/>
      </rPr>
      <t>(3 points)</t>
    </r>
    <r>
      <rPr>
        <sz val="10"/>
        <color theme="1"/>
        <rFont val="Calibri"/>
        <family val="2"/>
        <scheme val="minor"/>
      </rPr>
      <t>.</t>
    </r>
  </si>
  <si>
    <t>offen_052</t>
  </si>
  <si>
    <t>offen_053</t>
  </si>
  <si>
    <t>offen_054</t>
  </si>
  <si>
    <r>
      <rPr>
        <sz val="10"/>
        <color rgb="FF000000"/>
        <rFont val="Calibri"/>
        <family val="2"/>
      </rPr>
      <t xml:space="preserve">According to van der Vossen (2019), the stance on how natural resources can be owned put on a continuum from right- to left-liberalism. </t>
    </r>
    <r>
      <rPr>
        <b/>
        <sz val="10"/>
        <color rgb="FF000000"/>
        <rFont val="Calibri"/>
        <family val="2"/>
      </rPr>
      <t xml:space="preserve">(3 points) </t>
    </r>
    <r>
      <rPr>
        <sz val="10"/>
        <color rgb="FF000000"/>
        <rFont val="Calibri"/>
        <family val="2"/>
      </rPr>
      <t xml:space="preserve">When moving from right to left, the level of preserving equality increases, hence, left-liberalism comes closer to an equal distribution of benefits from natural resources among the population  </t>
    </r>
    <r>
      <rPr>
        <b/>
        <sz val="10"/>
        <color rgb="FF000000"/>
        <rFont val="Calibri"/>
        <family val="2"/>
      </rPr>
      <t>(3 points)</t>
    </r>
  </si>
  <si>
    <t>offen_055</t>
  </si>
  <si>
    <r>
      <t xml:space="preserve">For example, if the cost of spreading information of a potentially unsafe drug to the whole society is large </t>
    </r>
    <r>
      <rPr>
        <b/>
        <sz val="10"/>
        <color theme="1"/>
        <rFont val="Calibri"/>
        <family val="2"/>
        <scheme val="minor"/>
      </rPr>
      <t>(3 points)</t>
    </r>
    <r>
      <rPr>
        <sz val="10"/>
        <color theme="1"/>
        <rFont val="Calibri"/>
        <family val="2"/>
        <scheme val="minor"/>
      </rPr>
      <t xml:space="preserve">, it might be more efficient to simply restrict access to that drug. </t>
    </r>
    <r>
      <rPr>
        <b/>
        <sz val="10"/>
        <color theme="1"/>
        <rFont val="Calibri"/>
        <family val="2"/>
        <scheme val="minor"/>
      </rPr>
      <t>(3 points)</t>
    </r>
  </si>
  <si>
    <t>offen_056</t>
  </si>
  <si>
    <r>
      <t xml:space="preserve">Rawls maximin (or difference) principle claims that “social and economic inequalities are to be arranged so that they are both (a) to the greatest benefit of the least advantaged </t>
    </r>
    <r>
      <rPr>
        <b/>
        <sz val="10"/>
        <color rgb="FF000000"/>
        <rFont val="Calibri"/>
        <family val="2"/>
      </rPr>
      <t>(3 points)</t>
    </r>
    <r>
      <rPr>
        <sz val="10"/>
        <color rgb="FF000000"/>
        <rFont val="Calibri"/>
        <family val="2"/>
      </rPr>
      <t xml:space="preserve"> ... and (b) open to all under conditions of fair equality of opportunity.” </t>
    </r>
    <r>
      <rPr>
        <b/>
        <sz val="10"/>
        <color rgb="FF000000"/>
        <rFont val="Calibri"/>
        <family val="2"/>
      </rPr>
      <t xml:space="preserve">(3 points)
</t>
    </r>
    <r>
      <rPr>
        <sz val="10"/>
        <color rgb="FF000000"/>
        <rFont val="Calibri"/>
        <family val="2"/>
      </rPr>
      <t xml:space="preserve">Rawls included his principle specifically in what he called primary goods </t>
    </r>
    <r>
      <rPr>
        <b/>
        <sz val="10"/>
        <color rgb="FF000000"/>
        <rFont val="Calibri"/>
        <family val="2"/>
      </rPr>
      <t>(2 points)</t>
    </r>
    <r>
      <rPr>
        <sz val="10"/>
        <color rgb="FF000000"/>
        <rFont val="Calibri"/>
        <family val="2"/>
      </rPr>
      <t xml:space="preserve">, including: “(1) basic liberties such as freedom of thought, (2) freedom of choice of occupation, (3) powers and prerogatives of office, (4) income and wealth, and (5) social bases of self-respect”. </t>
    </r>
    <r>
      <rPr>
        <b/>
        <sz val="10"/>
        <color rgb="FF000000"/>
        <rFont val="Calibri"/>
        <family val="2"/>
      </rPr>
      <t>(10 points - 2 points per aspect)</t>
    </r>
  </si>
  <si>
    <t>offen_057</t>
  </si>
  <si>
    <t>Required reading
Solar and Irwin (2010)</t>
  </si>
  <si>
    <t>offen_058</t>
  </si>
  <si>
    <t>offen_059</t>
  </si>
  <si>
    <t>3.5</t>
  </si>
  <si>
    <t>offen_060</t>
  </si>
  <si>
    <t>offen_061</t>
  </si>
  <si>
    <t>offen_062</t>
  </si>
  <si>
    <t>Name four ethical principles that guide the physician practices.</t>
  </si>
  <si>
    <t>offen_063</t>
  </si>
  <si>
    <t>offen_064</t>
  </si>
  <si>
    <t>offen_065</t>
  </si>
  <si>
    <t>offen_066</t>
  </si>
  <si>
    <t>offen_067</t>
  </si>
  <si>
    <t>offen_068</t>
  </si>
  <si>
    <t>offen_069</t>
  </si>
  <si>
    <t>offen_070</t>
  </si>
  <si>
    <t>offen_071</t>
  </si>
  <si>
    <t>offen_072</t>
  </si>
  <si>
    <t>offen_073</t>
  </si>
  <si>
    <t>offen_074</t>
  </si>
  <si>
    <t>Define a hospital in your own words.</t>
  </si>
  <si>
    <t>offen_075</t>
  </si>
  <si>
    <t>Name possible types of ownership of a hospital.</t>
  </si>
  <si>
    <r>
      <rPr>
        <sz val="10"/>
        <color rgb="FF000000"/>
        <rFont val="Calibri"/>
        <family val="2"/>
      </rPr>
      <t xml:space="preserve">Non-for-profit, for-profit, invested-owned or public hospitals. </t>
    </r>
    <r>
      <rPr>
        <b/>
        <sz val="10"/>
        <color rgb="FF000000"/>
        <rFont val="Calibri"/>
        <family val="2"/>
      </rPr>
      <t>(1.5 points per aspect)</t>
    </r>
  </si>
  <si>
    <t>offen_076</t>
  </si>
  <si>
    <t>offen_077</t>
  </si>
  <si>
    <t>offen_078</t>
  </si>
  <si>
    <t>Differentiate fixed and variable expenditures in a hospital.</t>
  </si>
  <si>
    <t>offen_079</t>
  </si>
  <si>
    <t>offen_080</t>
  </si>
  <si>
    <t>offen_081</t>
  </si>
  <si>
    <t>Life-year gain is an example of clinical outcomes. However, it is considered to be an incomplete measure of health benefits in economic evaluations. Discuss the reason behind this statement.</t>
  </si>
  <si>
    <t>offen_082</t>
  </si>
  <si>
    <t>offen_083</t>
  </si>
  <si>
    <t>offen_084</t>
  </si>
  <si>
    <t>offen_085</t>
  </si>
  <si>
    <t>offen_086</t>
  </si>
  <si>
    <t>offen_087</t>
  </si>
  <si>
    <t>offen_088</t>
  </si>
  <si>
    <t>offen_089</t>
  </si>
  <si>
    <t>offen_090</t>
  </si>
  <si>
    <t>offen_091</t>
  </si>
  <si>
    <t>offen_092</t>
  </si>
  <si>
    <t>offen_093</t>
  </si>
  <si>
    <t>offen_094</t>
  </si>
  <si>
    <r>
      <rPr>
        <sz val="10"/>
        <color rgb="FF000000"/>
        <rFont val="Calibri"/>
        <family val="2"/>
      </rPr>
      <t xml:space="preserve">3 types: Cost-effectiveness analysis (CEA); cost-utility analysis (CUA); cost-benefit analysis (CBA). </t>
    </r>
    <r>
      <rPr>
        <b/>
        <sz val="10"/>
        <color rgb="FF000000"/>
        <rFont val="Calibri"/>
        <family val="2"/>
      </rPr>
      <t xml:space="preserve">(1 point per type)
</t>
    </r>
    <r>
      <rPr>
        <sz val="10"/>
        <color rgb="FF000000"/>
        <rFont val="Calibri"/>
        <family val="2"/>
      </rPr>
      <t xml:space="preserve">Key difference: CEA: valuing health benefits under clinical outcome unit
CUA: valuing health benefits using a generic measure of health (QALY, DALY)
CBA: valuing benefits in monetary terms </t>
    </r>
    <r>
      <rPr>
        <b/>
        <sz val="10"/>
        <color rgb="FF000000"/>
        <rFont val="Calibri"/>
        <family val="2"/>
      </rPr>
      <t>(1 point per aspect)</t>
    </r>
  </si>
  <si>
    <t>offen_095</t>
  </si>
  <si>
    <t>Provide the key purpose of health economic evaluation.</t>
  </si>
  <si>
    <t>offen_096</t>
  </si>
  <si>
    <t>offen_097</t>
  </si>
  <si>
    <t>offen_098</t>
  </si>
  <si>
    <t>offen_099</t>
  </si>
  <si>
    <t>offen_100</t>
  </si>
  <si>
    <t>offen_101</t>
  </si>
  <si>
    <t>offen_102</t>
  </si>
  <si>
    <t>Define data science.</t>
  </si>
  <si>
    <t>offen_103</t>
  </si>
  <si>
    <t>offen_104</t>
  </si>
  <si>
    <t>offen_105</t>
  </si>
  <si>
    <t>offen_106</t>
  </si>
  <si>
    <t>offen_107</t>
  </si>
  <si>
    <t>offen_108</t>
  </si>
  <si>
    <t>offen_109</t>
  </si>
  <si>
    <t>Explain why non-linear regression models are more common in applied health econometrics.</t>
  </si>
  <si>
    <t>offen_110</t>
  </si>
  <si>
    <t>offen_111</t>
  </si>
  <si>
    <t>Give an example question that uses count data to answer. Point out the classical model for this data type.</t>
  </si>
  <si>
    <t>offen_112</t>
  </si>
  <si>
    <t>offen_113</t>
  </si>
  <si>
    <t>offen_114</t>
  </si>
  <si>
    <r>
      <t xml:space="preserve">RCTs are common in the field of clinical science, and economic evaluations of the medical treatments </t>
    </r>
    <r>
      <rPr>
        <b/>
        <sz val="10"/>
        <color theme="1"/>
        <rFont val="Calibri"/>
        <family val="2"/>
        <scheme val="minor"/>
      </rPr>
      <t>(3 points)</t>
    </r>
    <r>
      <rPr>
        <sz val="10"/>
        <color theme="1"/>
        <rFont val="Calibri"/>
        <family val="2"/>
        <scheme val="minor"/>
      </rPr>
      <t xml:space="preserve"> (e.g. drugs, medical procedures, new medical technologies…), which is normally known as micro-economic evaluations. </t>
    </r>
    <r>
      <rPr>
        <b/>
        <sz val="10"/>
        <color theme="1"/>
        <rFont val="Calibri"/>
        <family val="2"/>
        <scheme val="minor"/>
      </rPr>
      <t>(3 points)</t>
    </r>
  </si>
  <si>
    <t>offen_115</t>
  </si>
  <si>
    <t>offen_116</t>
  </si>
  <si>
    <t>offen_117</t>
  </si>
  <si>
    <t>offen_118</t>
  </si>
  <si>
    <t>offen_119</t>
  </si>
  <si>
    <t>offen_120</t>
  </si>
  <si>
    <t>offen_121</t>
  </si>
  <si>
    <t>offen_122</t>
  </si>
  <si>
    <t>offen_123</t>
  </si>
  <si>
    <t>offen_124</t>
  </si>
  <si>
    <t>offen_125</t>
  </si>
  <si>
    <t>offen_126</t>
  </si>
  <si>
    <t>offen_127</t>
  </si>
  <si>
    <t>offen_128</t>
  </si>
  <si>
    <t>offen_129</t>
  </si>
  <si>
    <t>offen_130</t>
  </si>
  <si>
    <t>offen_131</t>
  </si>
  <si>
    <t>offen_132</t>
  </si>
  <si>
    <t>offen_133</t>
  </si>
  <si>
    <t>offen_134</t>
  </si>
  <si>
    <t>offen_135</t>
  </si>
  <si>
    <t>Schwierigkeitsgrad</t>
  </si>
  <si>
    <t>Bild</t>
  </si>
  <si>
    <t>Nein</t>
  </si>
  <si>
    <t>MC Fragen pro Lektion</t>
  </si>
  <si>
    <t>MC leicht</t>
  </si>
  <si>
    <t>MC mittel</t>
  </si>
  <si>
    <t>MC schwer</t>
  </si>
  <si>
    <t>Offene Fragen / Lektion</t>
  </si>
  <si>
    <t>Offen leicht</t>
  </si>
  <si>
    <t>Offen mittel</t>
  </si>
  <si>
    <t>Offen schwer</t>
  </si>
  <si>
    <t>Vollständiger KFK</t>
  </si>
  <si>
    <t>Health is defined by the World Health Organization as …</t>
  </si>
  <si>
    <t>The concept of elasticity refers to the responsiveness of demand to changes in contributing factors.</t>
  </si>
  <si>
    <t>The concept of demand refers to the responsiveness of demand to changes in contributing factors.</t>
  </si>
  <si>
    <t>The concept of elasticity refers to the responsiveness of supply to changes in contributing factors.</t>
  </si>
  <si>
    <t>The concept of supply refers to the responsiveness of demand to changes in contributing factors.</t>
  </si>
  <si>
    <t>What is the "C" in production function of healthcare below?
P = f(H,P,C)</t>
  </si>
  <si>
    <t>What is the "H" in production function of healthcare below?
P = f(H,P,C)</t>
  </si>
  <si>
    <t>a state of complete physical, mental and social well-being and not merely the absence of disease or infirmity.</t>
  </si>
  <si>
    <t xml:space="preserve">a state of remission from a disease that allows the individual to live longer. </t>
  </si>
  <si>
    <t>a state of preventing disease and getting better by healthcare treaments.</t>
  </si>
  <si>
    <t>Which concept is behind this statement: "The unit cost of service production decrease as production scale increases"?</t>
  </si>
  <si>
    <t>When it is less cost effective to manufacture two or more distinct items or services jointly than it is to create them individually</t>
  </si>
  <si>
    <t>When it is more cost effective to manufacture two or more distinct items or services jointly than it is to create them individually</t>
  </si>
  <si>
    <t>When the unit cost of service production decreases as production scale increases</t>
  </si>
  <si>
    <t>When the unit cost of service production increases as production scale decreases</t>
  </si>
  <si>
    <t>agency relationship.</t>
  </si>
  <si>
    <t>friendship.</t>
  </si>
  <si>
    <t>authorship.</t>
  </si>
  <si>
    <t>ownership.</t>
  </si>
  <si>
    <t>Which of the following best describes the characteristics of a free roadway as a good?</t>
  </si>
  <si>
    <t>When an individual ages, the depreciation rate of health capital is likely to …</t>
  </si>
  <si>
    <t>increase.</t>
  </si>
  <si>
    <t>decrease.</t>
  </si>
  <si>
    <t>be stable.</t>
  </si>
  <si>
    <t>Vaccination is an example of …</t>
  </si>
  <si>
    <t>primary prevention.</t>
  </si>
  <si>
    <t>secondary prevention.</t>
  </si>
  <si>
    <t>tertiary prevention.</t>
  </si>
  <si>
    <t>quaternary prevention.</t>
  </si>
  <si>
    <t>correcting market failures.</t>
  </si>
  <si>
    <t>increasing monopolistic power.</t>
  </si>
  <si>
    <t>making healthcare a perfect competitive market.</t>
  </si>
  <si>
    <t>increasing gaps between the rich and the poor.</t>
  </si>
  <si>
    <t>Why does the number of clinics need to be limited in a small (or rural) area?</t>
  </si>
  <si>
    <t xml:space="preserve">Health systems have been funded through simpler funding resources in recent years. </t>
  </si>
  <si>
    <t>Who normally contributes to social health insurance?</t>
  </si>
  <si>
    <t>What is the role of the Communist Party's anti-corruption department in the healthcare reform in China in the late 1990s?</t>
  </si>
  <si>
    <t>To increase the incentives among patients to pay extra out-of-pocket expenditures to health professionals to receive better care</t>
  </si>
  <si>
    <t>To encourage the pharmaceutical companies to pay extra to health professionals in order to spread out their products to the patients</t>
  </si>
  <si>
    <t>To decrease the incentives among health professionals of receiving informal payments from the patients and bribes from pharmaceutical companies</t>
  </si>
  <si>
    <t>To increase the incentives among health professionals of receiving informal payments from the patients and bribes from pharmaceutical companies</t>
  </si>
  <si>
    <t>What system was developed with the requirement of obtaining annual examinations in most of the Chinese provinces in the healthcare reform?</t>
  </si>
  <si>
    <t>What is the name of a county-level volunteer health insurance scheme that is the most widely used in the healthcare reform in China?</t>
  </si>
  <si>
    <t>What is the correct statement regarding the Indian health system in 2004?</t>
  </si>
  <si>
    <t>Private-sector providers in India are quickly expanding their presence not only in inpatient but also in outpatient sectors.</t>
  </si>
  <si>
    <t>Public-sector providers in India are quickly expanding their presence not only in inpatient but also in outpatient sectors.</t>
  </si>
  <si>
    <t>New scientific knowledge is an example of …</t>
  </si>
  <si>
    <t>a public good.</t>
  </si>
  <si>
    <t>a private good.</t>
  </si>
  <si>
    <t>a consumption good.</t>
  </si>
  <si>
    <t>an entertaining good.</t>
  </si>
  <si>
    <t>Regulating competition in the healthcare market would help to correct what market failure?</t>
  </si>
  <si>
    <t>An example strategy to lower the costs of production is …</t>
  </si>
  <si>
    <t>mass production.</t>
  </si>
  <si>
    <t>small production.</t>
  </si>
  <si>
    <t>private production.</t>
  </si>
  <si>
    <t>detailed production.</t>
  </si>
  <si>
    <t>reduce the cost.</t>
  </si>
  <si>
    <t>increase the cost.</t>
  </si>
  <si>
    <t>reduce the quantity.</t>
  </si>
  <si>
    <t>increase the price.</t>
  </si>
  <si>
    <t>Which signal represented the drawbacks in healthcare regulation strategies in the Netherlands in the second half of the 1980s?</t>
  </si>
  <si>
    <t>In the Netherlands, regulated competition among statutory insurers was first proposed in the late 1980s by …</t>
  </si>
  <si>
    <t>the Ministry of Welfare, Health, and Cultural Affairs.</t>
  </si>
  <si>
    <t>Prime Minister Wim Kok.</t>
  </si>
  <si>
    <t xml:space="preserve">The Exceptional Medical Expenses Act. </t>
  </si>
  <si>
    <t>What should be measured as an outcome of healthcare competition, recommended in Rivers &amp; Glover's (2008) model?</t>
  </si>
  <si>
    <t>Which statement correctly describes the prices of health services in India, according to Bloom et al. (2008)?</t>
  </si>
  <si>
    <t>Because there is no standard pricing policy in India, there is huge
variation in the prices clients pay for the same service.</t>
  </si>
  <si>
    <t>Because there is an appropriate standard pricing policy in India, only little variation in the prices can be found.</t>
  </si>
  <si>
    <t>Because there is no standard pricing policy in India, there is no
variation in the prices clients pay for the same service.</t>
  </si>
  <si>
    <t xml:space="preserve">The price of health services in India is controlled perfectly and can be regarded as a standard for other health systems. </t>
  </si>
  <si>
    <t>Before the Rural Health Reform in China, which group resisted joining the voluntary scheme because of low levels of trust in the health system?</t>
  </si>
  <si>
    <t>To prevent the free-riding phenomenon, it may be reasonable for the rich to vote for …</t>
  </si>
  <si>
    <t>Pareto efficiency is reached when …</t>
  </si>
  <si>
    <t>it is impossible to benefit one individual without reducing the benefit or utility of another one in a society.</t>
  </si>
  <si>
    <t>it is possible to benefit one individual without reducing the benefit or utility of another one in a society.</t>
  </si>
  <si>
    <t>it is possible to harm one individual by reducing the benefit or utility of another one in a society.</t>
  </si>
  <si>
    <t>it is possible to benefit one individual by increasing the benefit or utility of another one in a society.</t>
  </si>
  <si>
    <t>Which term is different from the others?</t>
  </si>
  <si>
    <t>Equality refers to …</t>
  </si>
  <si>
    <t>the equal distribution in quantity of goods among the receivers.</t>
  </si>
  <si>
    <t>the unequal distribution in quantity of goods among the receivers.</t>
  </si>
  <si>
    <t>the higher proportional distribution among those in higher need.</t>
  </si>
  <si>
    <t>the lower proportional distribution among those in lower need.</t>
  </si>
  <si>
    <t>Health inequalities are not necessarily inequitable.</t>
  </si>
  <si>
    <t>Health inequalities are always inequitable.</t>
  </si>
  <si>
    <t>Health inequities are unchangable.</t>
  </si>
  <si>
    <t>Health equity is inappropriate.</t>
  </si>
  <si>
    <t>Which concept is defined as: "Everyone should have a fair opportunity to attain their full health potential and, more pragmatically, that none should be disadvantaged from achieving this potential, if it can be avoided"?</t>
  </si>
  <si>
    <t>Health maximization is a simplified and modified version of …</t>
  </si>
  <si>
    <t>Robert Nozick (1974) claims that the responsibilities of state should be kept minimal to some narrow functions of protection, for instance, against force, theft, fraud, and enforcement of contracts. What does this refer to?</t>
  </si>
  <si>
    <t xml:space="preserve">The primary (or strong) egalitarianism emphasizes ... </t>
  </si>
  <si>
    <t>equal distribution as justice.</t>
  </si>
  <si>
    <t>equitable distribution as justice.</t>
  </si>
  <si>
    <t>minimal distribution as justice.</t>
  </si>
  <si>
    <t>maximum distribution as justice.</t>
  </si>
  <si>
    <t>What is another name for the difference principle by John Rawls?</t>
  </si>
  <si>
    <t>John Rawls considers these goods “(1) basic liberties such as freedom of thought, (2) freedom of choice of occupation, (3) powers and prerogatives of office, (4) income and wealth, and (5) social bases of self-respect” as …</t>
  </si>
  <si>
    <t>What is defined as “the poor health of the poor, the social gradient in health within countries, and the marked health inequities between countries are caused by the unequal distribution of power, income, goods, and services, globally and nationally, the consequent unfairness in the immediate, visible circumstances of peoples lives…”?</t>
  </si>
  <si>
    <t>Which types of determinants of health consist of broad contextual socioeconomic and political structures in a particular setting?</t>
  </si>
  <si>
    <t>Social support and social stigma are examples of …</t>
  </si>
  <si>
    <t>behaviors.</t>
  </si>
  <si>
    <t>structural factors.</t>
  </si>
  <si>
    <t>material circumstances.</t>
  </si>
  <si>
    <t>psychosocial factors.</t>
  </si>
  <si>
    <t>primary goods.</t>
  </si>
  <si>
    <t>public goods.</t>
  </si>
  <si>
    <t>secondary goods.</t>
  </si>
  <si>
    <t>basic goods.</t>
  </si>
  <si>
    <t>Who was the leader of the Commission of Social Determinants of Health, WHO, in 2005?</t>
  </si>
  <si>
    <t>hospital.</t>
  </si>
  <si>
    <t>primary care physician.</t>
  </si>
  <si>
    <t>general practitioner.</t>
  </si>
  <si>
    <t>public health professional.</t>
  </si>
  <si>
    <t>A healthcare system necessitates the use of skilled and experienced employees in order to work correctly. This statement illustrates that a healthcare system is …</t>
  </si>
  <si>
    <t>labor-extensive.</t>
  </si>
  <si>
    <t>time-consuming.</t>
  </si>
  <si>
    <t>cost-extensive.</t>
  </si>
  <si>
    <t>complicated.</t>
  </si>
  <si>
    <t>Which characteristic of a healthcare market directly influences the decision-making power of a physician?</t>
  </si>
  <si>
    <t>A Benchmark Model captures the physician’s practice behavior based on the concept of …</t>
  </si>
  <si>
    <t>utility-maximization.</t>
  </si>
  <si>
    <t>profit-maximization.</t>
  </si>
  <si>
    <t>cost-maximization.</t>
  </si>
  <si>
    <t>cost-minimization.</t>
  </si>
  <si>
    <t>Primary health physicians are also known as …</t>
  </si>
  <si>
    <t>general practitioners.</t>
  </si>
  <si>
    <t>public health professionals.</t>
  </si>
  <si>
    <t>primary intervention professionals.</t>
  </si>
  <si>
    <t>A payment structure in which the primary care physicians get compensated for each service performed to a patient is …</t>
  </si>
  <si>
    <t>salary.</t>
  </si>
  <si>
    <t>capitation.</t>
  </si>
  <si>
    <t>pay for performance.</t>
  </si>
  <si>
    <t>A payment method for the primary care physicians based on units of time, usually monthly, regardless of the services provided and number of patients is …</t>
  </si>
  <si>
    <t>In an agency relationship between a physician and a patient, the patient is regarded as ...</t>
  </si>
  <si>
    <t>a principle.</t>
  </si>
  <si>
    <t>an agent.</t>
  </si>
  <si>
    <t>a worker.</t>
  </si>
  <si>
    <t>a decision-maker.</t>
  </si>
  <si>
    <t>A common understanding of a perfect agent is …</t>
  </si>
  <si>
    <t>someone who makes decisions that are consistent with the principle if they have the same level of information.</t>
  </si>
  <si>
    <t>someone who makes decisions that are inconsistent with the principle if they have the same level of information.</t>
  </si>
  <si>
    <t>someone who makes decisions that are inconsistent with the principle if they have the unequal level of information.</t>
  </si>
  <si>
    <t>someone who makes decisions that are consistent with the principle if they have the unequal level of information.</t>
  </si>
  <si>
    <t xml:space="preserve">If a physician recommends an excessive and unnecessary amount of health services to collect additional fee-for-service remuneration, this should be regarded as ... </t>
  </si>
  <si>
    <t>supplier-induced demand.</t>
  </si>
  <si>
    <t>perfect agency.</t>
  </si>
  <si>
    <t>information asymmetry.</t>
  </si>
  <si>
    <t>lower costs and/or higher quantity.</t>
  </si>
  <si>
    <t>higher costs and/or higher quantity.</t>
  </si>
  <si>
    <t>higher costs and/or lower quantity.</t>
  </si>
  <si>
    <t>lower costs and/or lower quantity.</t>
  </si>
  <si>
    <t>fee test of inducement.</t>
  </si>
  <si>
    <t>supplying test of inducement.</t>
  </si>
  <si>
    <t>demanding test of inducement.</t>
  </si>
  <si>
    <t>Those regulations that limit (or encourage) the investment on hospital activities are …</t>
  </si>
  <si>
    <t>investment controls.</t>
  </si>
  <si>
    <t>utilization controls.</t>
  </si>
  <si>
    <t>reimbursement controls.</t>
  </si>
  <si>
    <t>organizational controls.</t>
  </si>
  <si>
    <t>Those regulations of quantity and quality of hospital services recommended to the patients, or length of hospitalization are …</t>
  </si>
  <si>
    <t>systemic controls.</t>
  </si>
  <si>
    <t>service controls.</t>
  </si>
  <si>
    <t>Those regulations that manage the hospital service fee and reimbursement are …</t>
  </si>
  <si>
    <t>quality controls.</t>
  </si>
  <si>
    <t>quantity controls.</t>
  </si>
  <si>
    <t>cost controls.</t>
  </si>
  <si>
    <t>Which hospital payment mechanism is retrospective?</t>
  </si>
  <si>
    <t>The payments that are determined without a link to the hospital’s activities are …</t>
  </si>
  <si>
    <t>prospective payments.</t>
  </si>
  <si>
    <t>retrospective payments.</t>
  </si>
  <si>
    <t>fixed payments.</t>
  </si>
  <si>
    <t>variable payments.</t>
  </si>
  <si>
    <t>In order to achieve universal health coverage, the WHO recommends a threshold of …</t>
  </si>
  <si>
    <t>4.45 clinical workers per 1,000 patients.</t>
  </si>
  <si>
    <t>4.45 clinical workers per 10,000 patients.</t>
  </si>
  <si>
    <t>2.55 clinical workers per 10,000 patients.</t>
  </si>
  <si>
    <t>2.55 clinical workers per 1,000 patients.</t>
  </si>
  <si>
    <t xml:space="preserve">In many settings, private hospitals charge higher prices than public ones for a similar service. In which aspect(s) is this difference normally compensated? </t>
  </si>
  <si>
    <t>The incentive to list healthy persons to get reimbursement from the capitation mechanism is known as …</t>
  </si>
  <si>
    <t>cream skimming.</t>
  </si>
  <si>
    <t>over treatment.</t>
  </si>
  <si>
    <t>under treatment.</t>
  </si>
  <si>
    <t>cost escalation.</t>
  </si>
  <si>
    <t>Which unit of health outcome measurement captures both the length and quality of life?</t>
  </si>
  <si>
    <t>The life-expectancy used in the disability adjusted life year (DALY) is constant and based on the highest life expectancy in the world, which is that of …</t>
  </si>
  <si>
    <t>Japanese women.</t>
  </si>
  <si>
    <t>German women.</t>
  </si>
  <si>
    <t>Japanese men.</t>
  </si>
  <si>
    <t>German men.</t>
  </si>
  <si>
    <t>end-of-scale bias.</t>
  </si>
  <si>
    <t>information bias.</t>
  </si>
  <si>
    <t>unclear scale bias.</t>
  </si>
  <si>
    <t>distance bias.</t>
  </si>
  <si>
    <t>Which measure has an advantage of separating each domain of health-related quality of life for comparison of treatment effects on a particular domain?</t>
  </si>
  <si>
    <t>The two common perspectives in costing analysis are …</t>
  </si>
  <si>
    <t>formal healthcare sector cost.</t>
  </si>
  <si>
    <t>non-healthcare sector cost.</t>
  </si>
  <si>
    <t>informal healthcare sector cost.</t>
  </si>
  <si>
    <t>societal cost.</t>
  </si>
  <si>
    <t>A specific costing approach that normally comes from primary data at the individual level of each patient based on the amount of resources they consumed is …</t>
  </si>
  <si>
    <t>micro-costing.</t>
  </si>
  <si>
    <t>macro-costing.</t>
  </si>
  <si>
    <t>gross-costing.</t>
  </si>
  <si>
    <t>economic-costing.</t>
  </si>
  <si>
    <t>In cost-benefit analysis, benefits are valued in …</t>
  </si>
  <si>
    <t>The willingness of decision-makers to pay for a unit of health outcome is …</t>
  </si>
  <si>
    <t>cost-effectiveness threshold.</t>
  </si>
  <si>
    <t>cost willingness to pay.</t>
  </si>
  <si>
    <t>cost-effectiveness margin.</t>
  </si>
  <si>
    <t>cost-maximum.</t>
  </si>
  <si>
    <t>Which statement is correct about the WHO-CHOICE threshold recommendation?</t>
  </si>
  <si>
    <t>In Thailand, the cost-effectiveness threshold is set at …</t>
  </si>
  <si>
    <t xml:space="preserve">0.8 of the national per-capita-GDP per QALY gained. </t>
  </si>
  <si>
    <t xml:space="preserve">0.8 of the national per-capita-GDP per DALY gained. </t>
  </si>
  <si>
    <t xml:space="preserve">1.4 of the national per-capita-GDP per DALY gained. </t>
  </si>
  <si>
    <t xml:space="preserve">1.4 of the national per-capita-GDP per QALY gained. </t>
  </si>
  <si>
    <t>severity of disease.</t>
  </si>
  <si>
    <t>quality of life.</t>
  </si>
  <si>
    <t>length of life.</t>
  </si>
  <si>
    <t>health benefits.</t>
  </si>
  <si>
    <t>Additional cost-effectiveness analysis that can be performed to discover equity issues by comparing subgroups in the population is known as …</t>
  </si>
  <si>
    <t xml:space="preserve">distributional cost-effectiveness analysis. </t>
  </si>
  <si>
    <t>proportional cost-effectiveness analysis.</t>
  </si>
  <si>
    <t>subgroups cost-effectiveness analysis.</t>
  </si>
  <si>
    <t>intersectional cost-effectiveness analysis.</t>
  </si>
  <si>
    <t>Two essential components that need to be focused in economic evaluation are …</t>
  </si>
  <si>
    <t>costs and benefits.</t>
  </si>
  <si>
    <t>supply and demand.</t>
  </si>
  <si>
    <t xml:space="preserve">Data have a … task, which provide a quantitative summary of certain features. </t>
  </si>
  <si>
    <t>Clinical data</t>
  </si>
  <si>
    <t>Insurance claims data</t>
  </si>
  <si>
    <t>Survey data</t>
  </si>
  <si>
    <t>population-based dataset.</t>
  </si>
  <si>
    <t>clinical dataset.</t>
  </si>
  <si>
    <t>disease specific dataset.</t>
  </si>
  <si>
    <t>experimental dataset.</t>
  </si>
  <si>
    <t>Quantitative data</t>
  </si>
  <si>
    <t>In-depth interview data</t>
  </si>
  <si>
    <t>Focus group discussion data</t>
  </si>
  <si>
    <t>Qualitative data</t>
  </si>
  <si>
    <t>An essential advantage of survey data is …</t>
  </si>
  <si>
    <t>specification.</t>
  </si>
  <si>
    <t>generalization.</t>
  </si>
  <si>
    <t>discrimination.</t>
  </si>
  <si>
    <t>observation.</t>
  </si>
  <si>
    <t>independent variable.</t>
  </si>
  <si>
    <t>dependent variable.</t>
  </si>
  <si>
    <t>outcome.</t>
  </si>
  <si>
    <t>mediator.</t>
  </si>
  <si>
    <t>What is the most common method used to estimate the parameters of a linear regression model (i.e. α,β) based on the practical data value sets of X and Y?</t>
  </si>
  <si>
    <t>Cox regression model.</t>
  </si>
  <si>
    <t>Hazard or time-to-event functions are the application of the …</t>
  </si>
  <si>
    <t>When neither the subjects nor the investigators know which treatment the subjects are receiving until the trial is over, the study is …</t>
  </si>
  <si>
    <t>randomised.</t>
  </si>
  <si>
    <t>controlled.</t>
  </si>
  <si>
    <t>followed up.</t>
  </si>
  <si>
    <t>a macro-economic randomized control trial.</t>
  </si>
  <si>
    <t>a micro-economic randomized control trial.</t>
  </si>
  <si>
    <t>a metro-economic randomized control trial.</t>
  </si>
  <si>
    <t>a macro-economic quasi experiment.</t>
  </si>
  <si>
    <t>a natural experiment.</t>
  </si>
  <si>
    <t>a randomized quasi experiment.</t>
  </si>
  <si>
    <t>a cross-sectional experiment.</t>
  </si>
  <si>
    <t>One common factor used as a cut-off point in regression discontinuity design in applied health econometrics is …</t>
  </si>
  <si>
    <t>age.</t>
  </si>
  <si>
    <t>gender.</t>
  </si>
  <si>
    <t>treatment type.</t>
  </si>
  <si>
    <t>instrument variable.</t>
  </si>
  <si>
    <t>Matching or propensity score</t>
  </si>
  <si>
    <t>Instrumental variable</t>
  </si>
  <si>
    <t>Regression discontinuity</t>
  </si>
  <si>
    <t>Time series</t>
  </si>
  <si>
    <t>moderator.</t>
  </si>
  <si>
    <t>confounder.</t>
  </si>
  <si>
    <t>covariant.</t>
  </si>
  <si>
    <t>When the instrumental variable links to the dependent variable, the independent variable acts as a …</t>
  </si>
  <si>
    <t xml:space="preserve">What percentage of Indians were insured according to Bloom et al. (2008)? </t>
  </si>
  <si>
    <t>Define mortality rate.</t>
  </si>
  <si>
    <t>Name all levels of prevention and levels of medical care.</t>
  </si>
  <si>
    <r>
      <t xml:space="preserve">The mortality rate is the ratio between number of deaths caused by the health event </t>
    </r>
    <r>
      <rPr>
        <b/>
        <sz val="10"/>
        <rFont val="Calibri"/>
        <family val="2"/>
        <scheme val="minor"/>
      </rPr>
      <t>(3 points)</t>
    </r>
    <r>
      <rPr>
        <sz val="10"/>
        <rFont val="Calibri"/>
        <family val="2"/>
        <scheme val="minor"/>
      </rPr>
      <t xml:space="preserve">, scaled to the population size, per unit of time. </t>
    </r>
    <r>
      <rPr>
        <b/>
        <sz val="10"/>
        <rFont val="Calibri"/>
        <family val="2"/>
        <scheme val="minor"/>
      </rPr>
      <t>(3 points)</t>
    </r>
  </si>
  <si>
    <t>List four main general factors affecting the demand of a good.</t>
  </si>
  <si>
    <t>Name three major types of health system inputs.</t>
  </si>
  <si>
    <t>List three tactics to establish a sustainable balance between health system resources, pointed out in the World Health Report 2000.</t>
  </si>
  <si>
    <t>Differentiate technical efficiency from economic efficiency via the concepts of isoquant curve and isocost lines.</t>
  </si>
  <si>
    <r>
      <t xml:space="preserve">Technical efficiency is achieved when an isoquant combination of inputs is selected. This means we do not waste input resources. </t>
    </r>
    <r>
      <rPr>
        <b/>
        <sz val="10"/>
        <color rgb="FF000000"/>
        <rFont val="Calibri"/>
        <family val="2"/>
      </rPr>
      <t xml:space="preserve">(3 points) </t>
    </r>
    <r>
      <rPr>
        <sz val="10"/>
        <color rgb="FF000000"/>
        <rFont val="Calibri"/>
        <family val="2"/>
      </rPr>
      <t xml:space="preserve">All isoquant combinations can be expressed by an isoquant curve, </t>
    </r>
    <r>
      <rPr>
        <b/>
        <sz val="10"/>
        <color rgb="FF000000"/>
        <rFont val="Calibri"/>
        <family val="2"/>
      </rPr>
      <t>(2 points)</t>
    </r>
    <r>
      <rPr>
        <sz val="10"/>
        <color rgb="FF000000"/>
        <rFont val="Calibri"/>
        <family val="2"/>
      </rPr>
      <t xml:space="preserve"> which is a contour line drawn across the set of points at which the same amount of output is generated when the amounts of two or more inputs are changed. </t>
    </r>
    <r>
      <rPr>
        <b/>
        <sz val="10"/>
        <color rgb="FF000000"/>
        <rFont val="Calibri"/>
        <family val="2"/>
      </rPr>
      <t>(2 points)</t>
    </r>
    <r>
      <rPr>
        <sz val="10"/>
        <color rgb="FF000000"/>
        <rFont val="Calibri"/>
        <family val="2"/>
      </rPr>
      <t xml:space="preserve"> 
The meaning of economic efficiency is to minimize the cost of production of any given quantity (and quality) of services. </t>
    </r>
    <r>
      <rPr>
        <b/>
        <sz val="10"/>
        <color rgb="FF000000"/>
        <rFont val="Calibri"/>
        <family val="2"/>
      </rPr>
      <t>(3 points)</t>
    </r>
    <r>
      <rPr>
        <sz val="10"/>
        <color rgb="FF000000"/>
        <rFont val="Calibri"/>
        <family val="2"/>
      </rPr>
      <t xml:space="preserve"> In addition to being technically efficient; a further step is to reduce the cost of service production. </t>
    </r>
    <r>
      <rPr>
        <b/>
        <sz val="10"/>
        <color rgb="FF000000"/>
        <rFont val="Calibri"/>
        <family val="2"/>
      </rPr>
      <t>(2 points)</t>
    </r>
    <r>
      <rPr>
        <sz val="10"/>
        <color rgb="FF000000"/>
        <rFont val="Calibri"/>
        <family val="2"/>
      </rPr>
      <t xml:space="preserve"> This can be processed by drawing isocost lines, representing points of equal cost of production for a given budget. </t>
    </r>
    <r>
      <rPr>
        <b/>
        <sz val="10"/>
        <color rgb="FF000000"/>
        <rFont val="Calibri"/>
        <family val="2"/>
      </rPr>
      <t xml:space="preserve">(3 points) </t>
    </r>
    <r>
      <rPr>
        <sz val="10"/>
        <color rgb="FF000000"/>
        <rFont val="Calibri"/>
        <family val="2"/>
      </rPr>
      <t xml:space="preserve">Then, economic efficiency will be achieved at the intersection between the isoquant curve and the suitable isocost line. At this point, the cost of producing a certain quantity of outcome is minimized. </t>
    </r>
    <r>
      <rPr>
        <b/>
        <sz val="10"/>
        <color rgb="FF000000"/>
        <rFont val="Calibri"/>
        <family val="2"/>
      </rPr>
      <t>(3 points)</t>
    </r>
  </si>
  <si>
    <r>
      <t xml:space="preserve">Some argue that it is their responsibility to tell patients what treatment they should have </t>
    </r>
    <r>
      <rPr>
        <b/>
        <sz val="10"/>
        <color rgb="FF000000"/>
        <rFont val="Calibri"/>
        <family val="2"/>
      </rPr>
      <t>(3 points)</t>
    </r>
    <r>
      <rPr>
        <sz val="10"/>
        <color rgb="FF000000"/>
        <rFont val="Calibri"/>
        <family val="2"/>
      </rPr>
      <t xml:space="preserve">, while others argue that it is their responsibility to provide patients with information so that they can make their own decisions. </t>
    </r>
    <r>
      <rPr>
        <b/>
        <sz val="10"/>
        <color rgb="FF000000"/>
        <rFont val="Calibri"/>
        <family val="2"/>
      </rPr>
      <t>(3 points)</t>
    </r>
  </si>
  <si>
    <r>
      <t xml:space="preserve">Information asymmetry: The unequal level of information between two groups (e.g. insurers and insureds in health insurance). </t>
    </r>
    <r>
      <rPr>
        <b/>
        <sz val="10"/>
        <color rgb="FF000000"/>
        <rFont val="Calibri"/>
        <family val="2"/>
      </rPr>
      <t xml:space="preserve">(3 points)
</t>
    </r>
    <r>
      <rPr>
        <sz val="10"/>
        <color rgb="FF000000"/>
        <rFont val="Calibri"/>
        <family val="2"/>
      </rPr>
      <t xml:space="preserve">Apart from information asymmetry, imperfect information can also cover the incomplete information, where both sides have limited information. </t>
    </r>
    <r>
      <rPr>
        <b/>
        <sz val="10"/>
        <color rgb="FF000000"/>
        <rFont val="Calibri"/>
        <family val="2"/>
      </rPr>
      <t>(3 points)</t>
    </r>
  </si>
  <si>
    <r>
      <t xml:space="preserve">1. </t>
    </r>
    <r>
      <rPr>
        <b/>
        <sz val="10"/>
        <color rgb="FF000000"/>
        <rFont val="Calibri"/>
        <family val="2"/>
      </rPr>
      <t>Large fixed costs associated with starting a firm (2 points)</t>
    </r>
    <r>
      <rPr>
        <sz val="10"/>
        <color rgb="FF000000"/>
        <rFont val="Calibri"/>
        <family val="2"/>
      </rPr>
      <t xml:space="preserve">: only those organizations who can access considerable resources from the capital markets would be capable of making the first investment necessary to get their venture off the ground. </t>
    </r>
    <r>
      <rPr>
        <b/>
        <sz val="10"/>
        <color rgb="FF000000"/>
        <rFont val="Calibri"/>
        <family val="2"/>
      </rPr>
      <t xml:space="preserve">(3 points)
</t>
    </r>
    <r>
      <rPr>
        <sz val="10"/>
        <color rgb="FF000000"/>
        <rFont val="Calibri"/>
        <family val="2"/>
      </rPr>
      <t xml:space="preserve">2. </t>
    </r>
    <r>
      <rPr>
        <b/>
        <sz val="10"/>
        <color rgb="FF000000"/>
        <rFont val="Calibri"/>
        <family val="2"/>
      </rPr>
      <t>High threat of sunk costs (2 points):</t>
    </r>
    <r>
      <rPr>
        <sz val="10"/>
        <color rgb="FF000000"/>
        <rFont val="Calibri"/>
        <family val="2"/>
      </rPr>
      <t xml:space="preserve"> When it comes to market entrants, when investments </t>
    </r>
    <r>
      <rPr>
        <b/>
        <sz val="10"/>
        <color rgb="FF000000"/>
        <rFont val="Calibri"/>
        <family val="2"/>
      </rPr>
      <t>cannot be transmitted from one to another market</t>
    </r>
    <r>
      <rPr>
        <sz val="10"/>
        <color rgb="FF000000"/>
        <rFont val="Calibri"/>
        <family val="2"/>
      </rPr>
      <t xml:space="preserve">, which is known as sunk costs, it is an extremely unattractive type of investment. In the event of a new entry’s failure, </t>
    </r>
    <r>
      <rPr>
        <b/>
        <sz val="10"/>
        <color rgb="FF000000"/>
        <rFont val="Calibri"/>
        <family val="2"/>
      </rPr>
      <t>most of the investment will be lost</t>
    </r>
    <r>
      <rPr>
        <sz val="10"/>
        <color rgb="FF000000"/>
        <rFont val="Calibri"/>
        <family val="2"/>
      </rPr>
      <t xml:space="preserve">, particularly in cases where the lack of success indicates that </t>
    </r>
    <r>
      <rPr>
        <b/>
        <sz val="10"/>
        <color rgb="FF000000"/>
        <rFont val="Calibri"/>
        <family val="2"/>
      </rPr>
      <t>the market has limited potential to expand. (3 points)</t>
    </r>
    <r>
      <rPr>
        <sz val="10"/>
        <color rgb="FF000000"/>
        <rFont val="Calibri"/>
        <family val="2"/>
      </rPr>
      <t xml:space="preserve"> This is especially the case where more complex and high-tech services are involved, for example, advanced medical technologies like X-ray or cancer screening machines, as they necessitate significant capital investments and </t>
    </r>
    <r>
      <rPr>
        <b/>
        <sz val="10"/>
        <color rgb="FF000000"/>
        <rFont val="Calibri"/>
        <family val="2"/>
      </rPr>
      <t>cannot be transmitted to another market</t>
    </r>
    <r>
      <rPr>
        <sz val="10"/>
        <color rgb="FF000000"/>
        <rFont val="Calibri"/>
        <family val="2"/>
      </rPr>
      <t xml:space="preserve">. </t>
    </r>
    <r>
      <rPr>
        <b/>
        <sz val="10"/>
        <color rgb="FF000000"/>
        <rFont val="Calibri"/>
        <family val="2"/>
      </rPr>
      <t xml:space="preserve">(2 points)
</t>
    </r>
    <r>
      <rPr>
        <sz val="10"/>
        <color rgb="FF000000"/>
        <rFont val="Calibri"/>
        <family val="2"/>
      </rPr>
      <t xml:space="preserve">3. </t>
    </r>
    <r>
      <rPr>
        <b/>
        <sz val="10"/>
        <color rgb="FF000000"/>
        <rFont val="Calibri"/>
        <family val="2"/>
      </rPr>
      <t>Monopolistic power of dominant firm(s)</t>
    </r>
    <r>
      <rPr>
        <sz val="10"/>
        <color rgb="FF000000"/>
        <rFont val="Calibri"/>
        <family val="2"/>
      </rPr>
      <t xml:space="preserve">: the dominant firm can always </t>
    </r>
    <r>
      <rPr>
        <b/>
        <sz val="10"/>
        <color rgb="FF000000"/>
        <rFont val="Calibri"/>
        <family val="2"/>
      </rPr>
      <t>drop the price for a sufficient length of time</t>
    </r>
    <r>
      <rPr>
        <sz val="10"/>
        <color rgb="FF000000"/>
        <rFont val="Calibri"/>
        <family val="2"/>
      </rPr>
      <t xml:space="preserve"> to </t>
    </r>
    <r>
      <rPr>
        <b/>
        <sz val="10"/>
        <color rgb="FF000000"/>
        <rFont val="Calibri"/>
        <family val="2"/>
      </rPr>
      <t>push a new rival out of the market (3 points)</t>
    </r>
    <r>
      <rPr>
        <sz val="10"/>
        <color rgb="FF000000"/>
        <rFont val="Calibri"/>
        <family val="2"/>
      </rPr>
      <t xml:space="preserve">. The new rival will be unable to join the market unless it is able to immediately begin functioning at the same size as the existing company. </t>
    </r>
    <r>
      <rPr>
        <b/>
        <sz val="10"/>
        <color rgb="FF000000"/>
        <rFont val="Calibri"/>
        <family val="2"/>
      </rPr>
      <t>(3 points)</t>
    </r>
  </si>
  <si>
    <r>
      <t xml:space="preserve">Patent protection creates a temporary monopoly (or oligopoly) on pharmaceutical markets </t>
    </r>
    <r>
      <rPr>
        <b/>
        <sz val="10"/>
        <color theme="1"/>
        <rFont val="Calibri"/>
        <family val="2"/>
        <scheme val="minor"/>
      </rPr>
      <t>(3 points)</t>
    </r>
    <r>
      <rPr>
        <sz val="10"/>
        <color theme="1"/>
        <rFont val="Calibri"/>
        <family val="2"/>
        <scheme val="minor"/>
      </rPr>
      <t xml:space="preserve">. Since the cost of researches and production of a medicine is very high, only some large firms with a substantial revenue can invest. </t>
    </r>
    <r>
      <rPr>
        <b/>
        <sz val="10"/>
        <color theme="1"/>
        <rFont val="Calibri"/>
        <family val="2"/>
        <scheme val="minor"/>
      </rPr>
      <t>(3 points)</t>
    </r>
  </si>
  <si>
    <t>List three primary roles of regulation by Allsop and Mulcahy (1996) related to the correction of monopoly market failure.</t>
  </si>
  <si>
    <t>Discuss the differences between taxation and social health insurance by pointing out the source of revenues of these two health financing schemes.</t>
  </si>
  <si>
    <r>
      <t xml:space="preserve">Explain why vaccination is </t>
    </r>
    <r>
      <rPr>
        <b/>
        <sz val="10"/>
        <color theme="1"/>
        <rFont val="Calibri"/>
        <family val="2"/>
        <scheme val="minor"/>
      </rPr>
      <t xml:space="preserve">not </t>
    </r>
    <r>
      <rPr>
        <sz val="10"/>
        <color theme="1"/>
        <rFont val="Calibri"/>
        <family val="2"/>
        <scheme val="minor"/>
      </rPr>
      <t>a public good.</t>
    </r>
  </si>
  <si>
    <r>
      <t xml:space="preserve">Pure public goods have to be both non-rival and non-excludable. </t>
    </r>
    <r>
      <rPr>
        <b/>
        <sz val="10"/>
        <color theme="1"/>
        <rFont val="Calibri"/>
        <family val="2"/>
        <scheme val="minor"/>
      </rPr>
      <t>(3 points)</t>
    </r>
    <r>
      <rPr>
        <sz val="10"/>
        <color theme="1"/>
        <rFont val="Calibri"/>
        <family val="2"/>
        <scheme val="minor"/>
      </rPr>
      <t xml:space="preserve"> Although free vaccination has positive externalities, it is excludable and the limited amount makes it unavailable for everyone, thus creating rivalry. </t>
    </r>
    <r>
      <rPr>
        <b/>
        <sz val="10"/>
        <color theme="1"/>
        <rFont val="Calibri"/>
        <family val="2"/>
        <scheme val="minor"/>
      </rPr>
      <t>(3 points)</t>
    </r>
  </si>
  <si>
    <r>
      <t xml:space="preserve">The absence of financial health protection available to the majority of the population. </t>
    </r>
    <r>
      <rPr>
        <b/>
        <sz val="10"/>
        <color theme="1"/>
        <rFont val="Calibri"/>
        <family val="2"/>
        <scheme val="minor"/>
      </rPr>
      <t>(3 points)</t>
    </r>
    <r>
      <rPr>
        <sz val="10"/>
        <color theme="1"/>
        <rFont val="Calibri"/>
        <family val="2"/>
        <scheme val="minor"/>
      </rPr>
      <t xml:space="preserve"> Although there is a mix between public and private insurance with a variety of providers, ranged from mandated social health insurance to private voluntary scheme, or community-based plan, </t>
    </r>
    <r>
      <rPr>
        <b/>
        <sz val="10"/>
        <color theme="1"/>
        <rFont val="Calibri"/>
        <family val="2"/>
        <scheme val="minor"/>
      </rPr>
      <t>(1.5 points)</t>
    </r>
    <r>
      <rPr>
        <sz val="10"/>
        <color theme="1"/>
        <rFont val="Calibri"/>
        <family val="2"/>
        <scheme val="minor"/>
      </rPr>
      <t xml:space="preserve"> the market is still small, with around 3-5 % of Indians being insured. </t>
    </r>
    <r>
      <rPr>
        <b/>
        <sz val="10"/>
        <color theme="1"/>
        <rFont val="Calibri"/>
        <family val="2"/>
        <scheme val="minor"/>
      </rPr>
      <t>(1.5 points)</t>
    </r>
    <r>
      <rPr>
        <sz val="10"/>
        <color theme="1"/>
        <rFont val="Calibri"/>
        <family val="2"/>
        <scheme val="minor"/>
      </rPr>
      <t xml:space="preserve"> </t>
    </r>
  </si>
  <si>
    <t>Explain why we should integrate the protection of competitive advantage as an indispensable part of a competitive strategy.</t>
  </si>
  <si>
    <r>
      <t xml:space="preserve">The </t>
    </r>
    <r>
      <rPr>
        <b/>
        <sz val="10"/>
        <color theme="1"/>
        <rFont val="Calibri"/>
        <family val="2"/>
        <scheme val="minor"/>
      </rPr>
      <t>better the preservation</t>
    </r>
    <r>
      <rPr>
        <sz val="10"/>
        <color theme="1"/>
        <rFont val="Calibri"/>
        <family val="2"/>
        <scheme val="minor"/>
      </rPr>
      <t xml:space="preserve"> of an advantage, the </t>
    </r>
    <r>
      <rPr>
        <b/>
        <sz val="10"/>
        <color theme="1"/>
        <rFont val="Calibri"/>
        <family val="2"/>
        <scheme val="minor"/>
      </rPr>
      <t>longer the period</t>
    </r>
    <r>
      <rPr>
        <sz val="10"/>
        <color theme="1"/>
        <rFont val="Calibri"/>
        <family val="2"/>
        <scheme val="minor"/>
      </rPr>
      <t xml:space="preserve"> that can be used by the holder in order to achieve a </t>
    </r>
    <r>
      <rPr>
        <b/>
        <sz val="10"/>
        <color theme="1"/>
        <rFont val="Calibri"/>
        <family val="2"/>
        <scheme val="minor"/>
      </rPr>
      <t>higher profit</t>
    </r>
    <r>
      <rPr>
        <sz val="10"/>
        <color theme="1"/>
        <rFont val="Calibri"/>
        <family val="2"/>
        <scheme val="minor"/>
      </rPr>
      <t xml:space="preserve"> based on the hold of that advantage. </t>
    </r>
    <r>
      <rPr>
        <b/>
        <sz val="10"/>
        <color theme="1"/>
        <rFont val="Calibri"/>
        <family val="2"/>
        <scheme val="minor"/>
      </rPr>
      <t>(3 points)</t>
    </r>
    <r>
      <rPr>
        <sz val="10"/>
        <color theme="1"/>
        <rFont val="Calibri"/>
        <family val="2"/>
        <scheme val="minor"/>
      </rPr>
      <t xml:space="preserve"> Once an advantage has been created, there is also a possibility for the holder to </t>
    </r>
    <r>
      <rPr>
        <b/>
        <sz val="10"/>
        <color theme="1"/>
        <rFont val="Calibri"/>
        <family val="2"/>
        <scheme val="minor"/>
      </rPr>
      <t>control the time that their competitors need to produce a similar advantage or develop a new advantage of their own</t>
    </r>
    <r>
      <rPr>
        <sz val="10"/>
        <color theme="1"/>
        <rFont val="Calibri"/>
        <family val="2"/>
        <scheme val="minor"/>
      </rPr>
      <t xml:space="preserve">. The goal in this situation is to maintain a competitive advantage over the competition. </t>
    </r>
    <r>
      <rPr>
        <b/>
        <sz val="10"/>
        <color theme="1"/>
        <rFont val="Calibri"/>
        <family val="2"/>
        <scheme val="minor"/>
      </rPr>
      <t>(3 points)</t>
    </r>
  </si>
  <si>
    <r>
      <t xml:space="preserve">A1, A2 and A3 are the indifference curves of individual A’s preferences over foods and water for a certain utility level, with the notion that the utility at A3 curve is higher than A1 curve. On the other side, indifference curves B1, B2 and B3 represent individual B’s preferences, with higher utility on the B3 curve compared to the B1 curve. </t>
    </r>
    <r>
      <rPr>
        <b/>
        <sz val="10"/>
        <color rgb="FF000000"/>
        <rFont val="Calibri"/>
        <family val="2"/>
      </rPr>
      <t xml:space="preserve">(3 points) 
</t>
    </r>
    <r>
      <rPr>
        <sz val="10"/>
        <color rgb="FF000000"/>
        <rFont val="Calibri"/>
        <family val="2"/>
      </rPr>
      <t xml:space="preserve">To elaborate, points on the indifference curve represent the combination of goods yielding the same consumer’s utility. </t>
    </r>
    <r>
      <rPr>
        <b/>
        <sz val="10"/>
        <color rgb="FF000000"/>
        <rFont val="Calibri"/>
        <family val="2"/>
      </rPr>
      <t xml:space="preserve">(3 points)
</t>
    </r>
    <r>
      <rPr>
        <sz val="10"/>
        <color rgb="FF000000"/>
        <rFont val="Calibri"/>
        <family val="2"/>
      </rPr>
      <t xml:space="preserve">Points U1, U2 and U3 are three scenarios of allocation, where the foods and water are allocated to the two individuals. </t>
    </r>
    <r>
      <rPr>
        <b/>
        <sz val="10"/>
        <color rgb="FF000000"/>
        <rFont val="Calibri"/>
        <family val="2"/>
      </rPr>
      <t xml:space="preserve">(3 points) 
</t>
    </r>
    <r>
      <rPr>
        <sz val="10"/>
        <color rgb="FF000000"/>
        <rFont val="Calibri"/>
        <family val="2"/>
      </rPr>
      <t xml:space="preserve">At point U3, A is on his/her indifference curve A3 whereas B is on his/her indifference curve B1. This utility is not Pareto efficiency, since the utility of A or B can be improved without harming each other. </t>
    </r>
    <r>
      <rPr>
        <b/>
        <sz val="10"/>
        <color rgb="FF000000"/>
        <rFont val="Calibri"/>
        <family val="2"/>
      </rPr>
      <t xml:space="preserve">(3 points) 
</t>
    </r>
    <r>
      <rPr>
        <sz val="10"/>
        <color rgb="FF000000"/>
        <rFont val="Calibri"/>
        <family val="2"/>
      </rPr>
      <t xml:space="preserve">This statement is illustrated when considering the indifference curve B*1 and point U*3. In this case, at point U*3, while individual A maintains their utility level at curve A3, the utility of individual B has been improved from curve B1 to curve B*1. </t>
    </r>
    <r>
      <rPr>
        <b/>
        <sz val="10"/>
        <color rgb="FF000000"/>
        <rFont val="Calibri"/>
        <family val="2"/>
      </rPr>
      <t xml:space="preserve">(3 points)
</t>
    </r>
    <r>
      <rPr>
        <sz val="10"/>
        <color rgb="FF000000"/>
        <rFont val="Calibri"/>
        <family val="2"/>
      </rPr>
      <t xml:space="preserve">Therefore, the allocation at point U*3 achieves a better total utility for two individuals. Point U*3 and point U1 (which can be explained similarly), are Pareto-efficient allocations of the available goods. </t>
    </r>
    <r>
      <rPr>
        <b/>
        <sz val="10"/>
        <color rgb="FF000000"/>
        <rFont val="Calibri"/>
        <family val="2"/>
      </rPr>
      <t>(3 points)</t>
    </r>
    <r>
      <rPr>
        <sz val="10"/>
        <color rgb="FF000000"/>
        <rFont val="Calibri"/>
        <family val="2"/>
      </rPr>
      <t xml:space="preserve"> </t>
    </r>
  </si>
  <si>
    <t>List four tenets of a framework of welfarist economics, according to Hurley (2000).</t>
  </si>
  <si>
    <t>In your own words (maximum five lines), briefly differentiate between welfarism and extra-welfarism.</t>
  </si>
  <si>
    <r>
      <t>Extra-welfarism transcends welfarism: it does not exclude individual welfares from the judgements about the social state,</t>
    </r>
    <r>
      <rPr>
        <b/>
        <sz val="10"/>
        <color theme="1"/>
        <rFont val="Calibri"/>
        <family val="2"/>
        <scheme val="minor"/>
      </rPr>
      <t xml:space="preserve"> (3 points)</t>
    </r>
    <r>
      <rPr>
        <sz val="10"/>
        <color theme="1"/>
        <rFont val="Calibri"/>
        <family val="2"/>
        <scheme val="minor"/>
      </rPr>
      <t xml:space="preserve"> but it does supplement them with other aspects of individuals (including even the quality of the relationships between individuals, groups and social classes). </t>
    </r>
    <r>
      <rPr>
        <b/>
        <sz val="10"/>
        <color theme="1"/>
        <rFont val="Calibri"/>
        <family val="2"/>
        <scheme val="minor"/>
      </rPr>
      <t>(3 points)</t>
    </r>
  </si>
  <si>
    <t>Horizontal and vertical equities have been applied in income taxation in several countries. Briefly explain how they can be applied using your own words.</t>
  </si>
  <si>
    <t>One criticism of liberalism can point out that, in many cases, some degree of liberty can be traded off to gain efficiency. Give one example of this statement.</t>
  </si>
  <si>
    <t>Name three key strategic directions for policy work to tackle the SDH, with a particular emphasis on tackling health inequities, as pointed out by Solar and Irwin (2010).</t>
  </si>
  <si>
    <t>List six principles for action to tackle health inequity, as pointed out by Whitehead (1992).</t>
  </si>
  <si>
    <t xml:space="preserve">The physician’s utility function based on the Benchmark Model is: U=U(π,L,I). Name the included components of the function and explain the relationship between each pair of components in the function. </t>
  </si>
  <si>
    <r>
      <t xml:space="preserve">Explain which component in the Benchmark Model indicates that physicians are </t>
    </r>
    <r>
      <rPr>
        <b/>
        <sz val="10"/>
        <color theme="1"/>
        <rFont val="Calibri"/>
        <family val="2"/>
        <scheme val="minor"/>
      </rPr>
      <t xml:space="preserve">not </t>
    </r>
    <r>
      <rPr>
        <sz val="10"/>
        <color theme="1"/>
        <rFont val="Calibri"/>
        <family val="2"/>
        <scheme val="minor"/>
      </rPr>
      <t>perfect agents?</t>
    </r>
  </si>
  <si>
    <t>Why do most countries apply a blended paying mechanism for primary care physicians? Outline three commonly used blended mechanisms.</t>
  </si>
  <si>
    <r>
      <t xml:space="preserve">Each type of payment mechanism has its own strengths and weaknesses. Depending on the setting, each country designs its own appropriate payment mechanism for PCPs. </t>
    </r>
    <r>
      <rPr>
        <b/>
        <sz val="10"/>
        <color rgb="FF000000"/>
        <rFont val="Calibri"/>
        <family val="2"/>
      </rPr>
      <t xml:space="preserve">(3 points) </t>
    </r>
    <r>
      <rPr>
        <sz val="10"/>
        <color rgb="FF000000"/>
        <rFont val="Calibri"/>
        <family val="2"/>
      </rPr>
      <t xml:space="preserve">To observe the pros and reduce the cons of each individual method, </t>
    </r>
    <r>
      <rPr>
        <b/>
        <sz val="10"/>
        <color rgb="FF000000"/>
        <rFont val="Calibri"/>
        <family val="2"/>
      </rPr>
      <t>(3 points)</t>
    </r>
    <r>
      <rPr>
        <sz val="10"/>
        <color rgb="FF000000"/>
        <rFont val="Calibri"/>
        <family val="2"/>
      </rPr>
      <t xml:space="preserve"> most countries apply a blended mechanism, mixing two or more mechanisms together. </t>
    </r>
    <r>
      <rPr>
        <b/>
        <sz val="10"/>
        <color rgb="FF000000"/>
        <rFont val="Calibri"/>
        <family val="2"/>
      </rPr>
      <t xml:space="preserve">(3 points)
</t>
    </r>
    <r>
      <rPr>
        <sz val="10"/>
        <color rgb="FF000000"/>
        <rFont val="Calibri"/>
        <family val="2"/>
      </rPr>
      <t>Three commonly used blended payment methods:</t>
    </r>
    <r>
      <rPr>
        <b/>
        <sz val="10"/>
        <color rgb="FF000000"/>
        <rFont val="Calibri"/>
        <family val="2"/>
      </rPr>
      <t xml:space="preserve">
</t>
    </r>
    <r>
      <rPr>
        <sz val="10"/>
        <color rgb="FF000000"/>
        <rFont val="Calibri"/>
        <family val="2"/>
      </rPr>
      <t xml:space="preserve">1. Combining FFS with capitation would help physicians earn a small fee from the patients and are remunerated by FFS; </t>
    </r>
    <r>
      <rPr>
        <b/>
        <sz val="10"/>
        <color rgb="FF000000"/>
        <rFont val="Calibri"/>
        <family val="2"/>
      </rPr>
      <t>(3 points)</t>
    </r>
    <r>
      <rPr>
        <sz val="10"/>
        <color rgb="FF000000"/>
        <rFont val="Calibri"/>
        <family val="2"/>
      </rPr>
      <t xml:space="preserve">
2. adding into capitation system an FFS element by paying physicians for pre-defined services and also allowing FFS bills for services that are not listed; and  </t>
    </r>
    <r>
      <rPr>
        <b/>
        <sz val="10"/>
        <color rgb="FF000000"/>
        <rFont val="Calibri"/>
        <family val="2"/>
      </rPr>
      <t>(3 points)</t>
    </r>
    <r>
      <rPr>
        <sz val="10"/>
        <color rgb="FF000000"/>
        <rFont val="Calibri"/>
        <family val="2"/>
      </rPr>
      <t xml:space="preserve">
3. combining salary system with FFS, which means apart from the secured salary, physicians can earn extra income as a certain percentage of the bills of services. </t>
    </r>
    <r>
      <rPr>
        <b/>
        <sz val="10"/>
        <color rgb="FF000000"/>
        <rFont val="Calibri"/>
        <family val="2"/>
      </rPr>
      <t>(3 points)</t>
    </r>
  </si>
  <si>
    <t>Discuss how possible it is for a physician to be a perfect agent.</t>
  </si>
  <si>
    <r>
      <t xml:space="preserve">It is critical to understand that physicians’ decisions are mostly based on the best of their scientific knowledge if they are not influenced by the profit motive. </t>
    </r>
    <r>
      <rPr>
        <b/>
        <sz val="10"/>
        <color rgb="FF000000"/>
        <rFont val="Calibri"/>
        <family val="2"/>
      </rPr>
      <t>(3 points)</t>
    </r>
    <r>
      <rPr>
        <sz val="10"/>
        <color rgb="FF000000"/>
        <rFont val="Calibri"/>
        <family val="2"/>
      </rPr>
      <t xml:space="preserve"> The patients would expect that physicians’ recommendations are the best options with the best evidence available. </t>
    </r>
    <r>
      <rPr>
        <b/>
        <sz val="10"/>
        <color rgb="FF000000"/>
        <rFont val="Calibri"/>
        <family val="2"/>
      </rPr>
      <t>(3 points)</t>
    </r>
    <r>
      <rPr>
        <sz val="10"/>
        <color rgb="FF000000"/>
        <rFont val="Calibri"/>
        <family val="2"/>
      </rPr>
      <t xml:space="preserve"> However, science is changing quickly and physicians are human, in many cases, the best of their scientific knowledge may not be consistent with the best available evidence. This statement does not claim that their recommendations are bad for patients, but it may not be up to date. </t>
    </r>
    <r>
      <rPr>
        <b/>
        <sz val="10"/>
        <color rgb="FF000000"/>
        <rFont val="Calibri"/>
        <family val="2"/>
      </rPr>
      <t xml:space="preserve">(3 points) </t>
    </r>
    <r>
      <rPr>
        <sz val="10"/>
        <color rgb="FF000000"/>
        <rFont val="Calibri"/>
        <family val="2"/>
      </rPr>
      <t xml:space="preserve">Additionally, in many cases in clinical research, there are different results in different studies, which may create debate on physicians’ minds when making decisions. </t>
    </r>
    <r>
      <rPr>
        <b/>
        <sz val="10"/>
        <color rgb="FF000000"/>
        <rFont val="Calibri"/>
        <family val="2"/>
      </rPr>
      <t xml:space="preserve"> (3 points)
</t>
    </r>
    <r>
      <rPr>
        <sz val="10"/>
        <color rgb="FF000000"/>
        <rFont val="Calibri"/>
        <family val="2"/>
      </rPr>
      <t xml:space="preserve">Although the above statement claimed that medical science sometimes is imprecise, this should only contribute to a small problem, or at least not all. It is inappropriate if, in every case, the wrong decision by a physician is claimed by this. </t>
    </r>
    <r>
      <rPr>
        <b/>
        <sz val="10"/>
        <color rgb="FF000000"/>
        <rFont val="Calibri"/>
        <family val="2"/>
      </rPr>
      <t xml:space="preserve">(3 points) </t>
    </r>
    <r>
      <rPr>
        <sz val="10"/>
        <color rgb="FF000000"/>
        <rFont val="Calibri"/>
        <family val="2"/>
      </rPr>
      <t xml:space="preserve">We have to investigate if there are other reasons that drive the physician to make that decision, especially the profit motive if any, thus, these create the imperfect agencies. </t>
    </r>
    <r>
      <rPr>
        <b/>
        <sz val="10"/>
        <color rgb="FF000000"/>
        <rFont val="Calibri"/>
        <family val="2"/>
      </rPr>
      <t>(3 points)</t>
    </r>
  </si>
  <si>
    <t>List three objectives to consider the physicians as a perfect agent from patients' and societal perspectives.</t>
  </si>
  <si>
    <r>
      <t xml:space="preserve">From a patient’s perspective: (1) Maximum patient’s health status; (2) Maximum patient’s utility; or from a societal perspective: (3) Maximum health status or utility of the population </t>
    </r>
    <r>
      <rPr>
        <b/>
        <sz val="10"/>
        <color theme="1"/>
        <rFont val="Calibri"/>
        <family val="2"/>
        <scheme val="minor"/>
      </rPr>
      <t>(2 points per aspect)</t>
    </r>
  </si>
  <si>
    <t>Name four possible sources of hospital revenue.</t>
  </si>
  <si>
    <r>
      <t xml:space="preserve">Public payments:
1. Governmental funding via taxation 
2. Compulsory social insurance 
Private payments:
3. Private insurance
4. Out of pocket payment from patients
Additional source:
5. Collaboration
6. Charity (this one should pass to the patients)
</t>
    </r>
    <r>
      <rPr>
        <b/>
        <sz val="10"/>
        <color rgb="FF000000"/>
        <rFont val="Calibri"/>
        <family val="2"/>
      </rPr>
      <t>(give 4 to get full mark; 1.5 points per aspect)</t>
    </r>
  </si>
  <si>
    <t>Name three common types of full economic evaluation. Briefly describe the key differences between them.</t>
  </si>
  <si>
    <r>
      <t xml:space="preserve">The purpose of health economic evaluation is to select the most cost-effective option out of available alternatives </t>
    </r>
    <r>
      <rPr>
        <b/>
        <sz val="10"/>
        <color theme="1"/>
        <rFont val="Calibri"/>
        <family val="2"/>
        <scheme val="minor"/>
      </rPr>
      <t>(3 points)</t>
    </r>
    <r>
      <rPr>
        <sz val="10"/>
        <color theme="1"/>
        <rFont val="Calibri"/>
        <family val="2"/>
        <scheme val="minor"/>
      </rPr>
      <t xml:space="preserve"> in order to inform the policy makers for making decisions in healthcare. </t>
    </r>
    <r>
      <rPr>
        <b/>
        <sz val="10"/>
        <color theme="1"/>
        <rFont val="Calibri"/>
        <family val="2"/>
        <scheme val="minor"/>
      </rPr>
      <t>(3 points)</t>
    </r>
  </si>
  <si>
    <t>In 2012, the Committee for the Study of the Future of Public Health, Institute of Medicine in the US made a call for action for the application of economic evaluation in public health. Describe what these calls are.</t>
  </si>
  <si>
    <t>Describe the three tasks of data science and give one example of each task related to the field of health economics.</t>
  </si>
  <si>
    <t>Discuss what models are most suitable for an outcome variable that have a discrete number of choices available.</t>
  </si>
  <si>
    <r>
      <t xml:space="preserve">Questions like: ‘How many times have you visited the doctor in the last three months?’, the answer should be an integer number equal to or larger than 0. </t>
    </r>
    <r>
      <rPr>
        <b/>
        <sz val="10"/>
        <color rgb="FF000000"/>
        <rFont val="Calibri"/>
        <family val="2"/>
      </rPr>
      <t xml:space="preserve">(3 points)
</t>
    </r>
    <r>
      <rPr>
        <sz val="10"/>
        <color rgb="FF000000"/>
        <rFont val="Calibri"/>
        <family val="2"/>
      </rPr>
      <t xml:space="preserve">The classical model used is a Poisson regression. </t>
    </r>
    <r>
      <rPr>
        <b/>
        <sz val="10"/>
        <color rgb="FF000000"/>
        <rFont val="Calibri"/>
        <family val="2"/>
      </rPr>
      <t>(3 points)</t>
    </r>
  </si>
  <si>
    <t xml:space="preserve">Study design substantially depends on the research question. Explain this statement. </t>
  </si>
  <si>
    <r>
      <t xml:space="preserve">There are many research designs to answer the interested research questions. While some questions may not need to have complicated research designs to answer, some others do. </t>
    </r>
    <r>
      <rPr>
        <b/>
        <sz val="10"/>
        <color rgb="FF000000"/>
        <rFont val="Calibri"/>
        <family val="2"/>
      </rPr>
      <t xml:space="preserve">(3 points) </t>
    </r>
    <r>
      <rPr>
        <sz val="10"/>
        <color rgb="FF000000"/>
        <rFont val="Calibri"/>
        <family val="2"/>
      </rPr>
      <t xml:space="preserve">The requirement of evidence is related to the research question, which is addressing the effectiveness, appropriateness or feasibility of healthcare intervention. </t>
    </r>
    <r>
      <rPr>
        <b/>
        <sz val="10"/>
        <color rgb="FF000000"/>
        <rFont val="Calibri"/>
        <family val="2"/>
      </rPr>
      <t>(3 points)</t>
    </r>
  </si>
  <si>
    <t>Explain in which field of healthcare randomized control trials are normally required.</t>
  </si>
  <si>
    <r>
      <t xml:space="preserve">RCT is an experimental trial where participants are randomly allocated to an experimental group or a control group and receive different treatments. </t>
    </r>
    <r>
      <rPr>
        <b/>
        <sz val="10"/>
        <color theme="1"/>
        <rFont val="Calibri"/>
        <family val="2"/>
        <scheme val="minor"/>
      </rPr>
      <t xml:space="preserve">(3 points) </t>
    </r>
    <r>
      <rPr>
        <sz val="10"/>
        <color theme="1"/>
        <rFont val="Calibri"/>
        <family val="2"/>
        <scheme val="minor"/>
      </rPr>
      <t xml:space="preserve">Then, these two groups will be followed-up to see the differences in outcome. </t>
    </r>
    <r>
      <rPr>
        <b/>
        <sz val="10"/>
        <color theme="1"/>
        <rFont val="Calibri"/>
        <family val="2"/>
        <scheme val="minor"/>
      </rPr>
      <t>(3 points)</t>
    </r>
  </si>
  <si>
    <r>
      <t xml:space="preserve">Which of the following do </t>
    </r>
    <r>
      <rPr>
        <b/>
        <sz val="10"/>
        <color theme="1"/>
        <rFont val="Calibri"/>
        <family val="2"/>
        <scheme val="minor"/>
      </rPr>
      <t>not</t>
    </r>
    <r>
      <rPr>
        <sz val="10"/>
        <color theme="1"/>
        <rFont val="Calibri"/>
        <family val="2"/>
        <scheme val="minor"/>
      </rPr>
      <t xml:space="preserve"> count as inequities?</t>
    </r>
  </si>
  <si>
    <r>
      <t xml:space="preserve">QALY gained does </t>
    </r>
    <r>
      <rPr>
        <b/>
        <sz val="10"/>
        <color theme="1"/>
        <rFont val="Calibri"/>
        <family val="2"/>
        <scheme val="minor"/>
      </rPr>
      <t>not</t>
    </r>
    <r>
      <rPr>
        <sz val="10"/>
        <color theme="1"/>
        <rFont val="Calibri"/>
        <family val="2"/>
        <scheme val="minor"/>
      </rPr>
      <t xml:space="preserve"> reflect …</t>
    </r>
  </si>
  <si>
    <r>
      <t xml:space="preserve">Which concept does </t>
    </r>
    <r>
      <rPr>
        <b/>
        <sz val="10"/>
        <color theme="1"/>
        <rFont val="Calibri"/>
        <family val="2"/>
        <scheme val="minor"/>
      </rPr>
      <t>not</t>
    </r>
    <r>
      <rPr>
        <sz val="10"/>
        <color theme="1"/>
        <rFont val="Calibri"/>
        <family val="2"/>
        <scheme val="minor"/>
      </rPr>
      <t xml:space="preserve"> apply to all RCTs?</t>
    </r>
  </si>
  <si>
    <r>
      <t xml:space="preserve">Which of the following is </t>
    </r>
    <r>
      <rPr>
        <b/>
        <sz val="10"/>
        <color theme="1"/>
        <rFont val="Calibri"/>
        <family val="2"/>
        <scheme val="minor"/>
      </rPr>
      <t>not</t>
    </r>
    <r>
      <rPr>
        <sz val="10"/>
        <color theme="1"/>
        <rFont val="Calibri"/>
        <family val="2"/>
        <scheme val="minor"/>
      </rPr>
      <t xml:space="preserve"> an observational study?</t>
    </r>
  </si>
  <si>
    <r>
      <t xml:space="preserve">In the Benchmark Model, which of the following affects a physician's utility </t>
    </r>
    <r>
      <rPr>
        <b/>
        <sz val="10"/>
        <color theme="1"/>
        <rFont val="Calibri"/>
        <family val="2"/>
        <scheme val="minor"/>
      </rPr>
      <t>negatively</t>
    </r>
    <r>
      <rPr>
        <sz val="10"/>
        <color theme="1"/>
        <rFont val="Calibri"/>
        <family val="2"/>
        <scheme val="minor"/>
      </rPr>
      <t>?</t>
    </r>
  </si>
  <si>
    <t>The state of being symptomatic or unhealthy for a disease or condition</t>
  </si>
  <si>
    <t>The ratio between number of deaths caused by the health event, scaled to the population size, per unit of time</t>
  </si>
  <si>
    <t>The percentage of the net value gain or loss over the initial investment cost</t>
  </si>
  <si>
    <t>The measure of how responsive demand is to price</t>
  </si>
  <si>
    <t>Which of the following is an example of negative externalities?</t>
  </si>
  <si>
    <t>What types of goods are non-excludable and non-rival?</t>
  </si>
  <si>
    <t>"I choose to sell the apple to someone else, I will sell them to someone who will pay me the amount of money I want, and I will refuse to sell them to anybody who will not pay as high as the amount I desire." This statement refers to which characteristic of private goods?</t>
  </si>
  <si>
    <t>One rationale for government intervention in the healthcare sector is …</t>
  </si>
  <si>
    <t>the Dekker Commission.</t>
  </si>
  <si>
    <t>utilitarianism.</t>
  </si>
  <si>
    <t>liberalism.</t>
  </si>
  <si>
    <t>egalitarianism.</t>
  </si>
  <si>
    <t>maximin.</t>
  </si>
  <si>
    <r>
      <t xml:space="preserve">In the Benchmark Model, which of the following </t>
    </r>
    <r>
      <rPr>
        <b/>
        <sz val="10"/>
        <color theme="1"/>
        <rFont val="Calibri"/>
        <family val="2"/>
        <scheme val="minor"/>
      </rPr>
      <t>pairs</t>
    </r>
    <r>
      <rPr>
        <sz val="10"/>
        <color theme="1"/>
        <rFont val="Calibri"/>
        <family val="2"/>
        <scheme val="minor"/>
      </rPr>
      <t xml:space="preserve"> has a </t>
    </r>
    <r>
      <rPr>
        <b/>
        <sz val="10"/>
        <color theme="1"/>
        <rFont val="Calibri"/>
        <family val="2"/>
        <scheme val="minor"/>
      </rPr>
      <t>negative</t>
    </r>
    <r>
      <rPr>
        <sz val="10"/>
        <color theme="1"/>
        <rFont val="Calibri"/>
        <family val="2"/>
        <scheme val="minor"/>
      </rPr>
      <t xml:space="preserve"> correlation?</t>
    </r>
  </si>
  <si>
    <t>A payment method in which the primary care physicians receive a fixed amount of money for each enrolled patient is …</t>
  </si>
  <si>
    <t>monetary term.</t>
  </si>
  <si>
    <t>quality-adjusted life year.</t>
  </si>
  <si>
    <t>disability-adjusted life year.</t>
  </si>
  <si>
    <t>life-year.</t>
  </si>
  <si>
    <t>descriptive</t>
  </si>
  <si>
    <t>explaining</t>
  </si>
  <si>
    <t>predicting</t>
  </si>
  <si>
    <t>causal proven</t>
  </si>
  <si>
    <t>Explain how a monopoly/oligopoly can occur in the healthcare market and describe two concerns.</t>
  </si>
  <si>
    <r>
      <t xml:space="preserve">Firstly, the government can help to publicly disseminate existing information, either directly or indirectly via private-sector activities. </t>
    </r>
    <r>
      <rPr>
        <b/>
        <sz val="10"/>
        <color rgb="FF000000"/>
        <rFont val="Calibri"/>
        <family val="2"/>
      </rPr>
      <t>(3 points)</t>
    </r>
    <r>
      <rPr>
        <sz val="10"/>
        <color rgb="FF000000"/>
        <rFont val="Calibri"/>
        <family val="2"/>
      </rPr>
      <t xml:space="preserve"> 
Secondly, the pool of knowledge should be developed by actively engaging in scientific research, either directly or indirectly via financing for private-sector research. </t>
    </r>
    <r>
      <rPr>
        <b/>
        <sz val="10"/>
        <color rgb="FF000000"/>
        <rFont val="Calibri"/>
        <family val="2"/>
      </rPr>
      <t>(3 points)</t>
    </r>
  </si>
  <si>
    <r>
      <t xml:space="preserve">1. Regulating how a firm can entrance and exit.
2. Regulating competition in the market
3. Regulating market organization
4. Regulating reimbursement and renumeration
</t>
    </r>
    <r>
      <rPr>
        <b/>
        <sz val="10"/>
        <color rgb="FF000000"/>
        <rFont val="Calibri"/>
        <family val="2"/>
      </rPr>
      <t>(2 points each; 3 roles sufficient)</t>
    </r>
  </si>
  <si>
    <t>Name and explain two competitive strategies that a firm can use to distinguish itself from its competitors.</t>
  </si>
  <si>
    <r>
      <t xml:space="preserve">1. Lowering the costs of production </t>
    </r>
    <r>
      <rPr>
        <b/>
        <sz val="10"/>
        <color rgb="FF000000"/>
        <rFont val="Calibri"/>
        <family val="2"/>
      </rPr>
      <t>(3 points)</t>
    </r>
    <r>
      <rPr>
        <sz val="10"/>
        <color rgb="FF000000"/>
        <rFont val="Calibri"/>
        <family val="2"/>
      </rPr>
      <t>: if a company can maintain lower costs than its competitors, the higher benefits can be achieved in two ways:  
(a) selling at the same quantity of products as their competitors, with the lower costs of production, bigger profits will be created; or</t>
    </r>
    <r>
      <rPr>
        <b/>
        <sz val="10"/>
        <color rgb="FF000000"/>
        <rFont val="Calibri"/>
        <family val="2"/>
      </rPr>
      <t xml:space="preserve"> (3 points) 
</t>
    </r>
    <r>
      <rPr>
        <sz val="10"/>
        <color rgb="FF000000"/>
        <rFont val="Calibri"/>
        <family val="2"/>
      </rPr>
      <t xml:space="preserve">(b) selling at the higher quantity of products by lowering the market price of that product, to become the dominant distributor in the market, thus, increasing the profit. There are some common strategies that can be used to lower the costs of production, including mass production or applying new technologies… </t>
    </r>
    <r>
      <rPr>
        <b/>
        <sz val="10"/>
        <color rgb="FF000000"/>
        <rFont val="Calibri"/>
        <family val="2"/>
      </rPr>
      <t xml:space="preserve">(3 points)
</t>
    </r>
    <r>
      <rPr>
        <sz val="10"/>
        <color rgb="FF000000"/>
        <rFont val="Calibri"/>
        <family val="2"/>
      </rPr>
      <t xml:space="preserve">2. Delivering differentiated products to the market </t>
    </r>
    <r>
      <rPr>
        <b/>
        <sz val="10"/>
        <color rgb="FF000000"/>
        <rFont val="Calibri"/>
        <family val="2"/>
      </rPr>
      <t>(3 points)</t>
    </r>
    <r>
      <rPr>
        <sz val="10"/>
        <color rgb="FF000000"/>
        <rFont val="Calibri"/>
        <family val="2"/>
      </rPr>
      <t xml:space="preserve">: a company can produce unique products that differentiate them from their competitors. This allows them to decide on the price; either they choose to have the higher price and sell at the same quantity to their competitors </t>
    </r>
    <r>
      <rPr>
        <b/>
        <sz val="10"/>
        <color rgb="FF000000"/>
        <rFont val="Calibri"/>
        <family val="2"/>
      </rPr>
      <t>(3 points)</t>
    </r>
    <r>
      <rPr>
        <sz val="10"/>
        <color rgb="FF000000"/>
        <rFont val="Calibri"/>
        <family val="2"/>
      </rPr>
      <t xml:space="preserve"> or keep the similar price to their competitors and sell at a higher quantity thanks to the uniqueness of the products. In both ways, their profit will increase. </t>
    </r>
    <r>
      <rPr>
        <b/>
        <sz val="10"/>
        <color rgb="FF000000"/>
        <rFont val="Calibri"/>
        <family val="2"/>
      </rPr>
      <t>(3 points)</t>
    </r>
  </si>
  <si>
    <r>
      <t xml:space="preserve">In the existence of beneficial externalities, a positive marginal external benefit (MEB) will be present. </t>
    </r>
    <r>
      <rPr>
        <b/>
        <sz val="10"/>
        <color rgb="FF000000"/>
        <rFont val="Calibri"/>
        <family val="2"/>
      </rPr>
      <t>(3 points)</t>
    </r>
    <r>
      <rPr>
        <sz val="10"/>
        <color rgb="FF000000"/>
        <rFont val="Calibri"/>
        <family val="2"/>
      </rPr>
      <t xml:space="preserve"> 
As a result, the marginal social benefit (MSB) should be calculated by adding the MEB and individuals’ marginal private benefit (MPB). </t>
    </r>
    <r>
      <rPr>
        <b/>
        <sz val="10"/>
        <color rgb="FF000000"/>
        <rFont val="Calibri"/>
        <family val="2"/>
      </rPr>
      <t>(3 points)</t>
    </r>
    <r>
      <rPr>
        <sz val="10"/>
        <color rgb="FF000000"/>
        <rFont val="Calibri"/>
        <family val="2"/>
      </rPr>
      <t xml:space="preserve"> 
When considering the MSB, the optimal output in a societal perspective is achieved at point Q_social, which is higher than the maximum private output Q_0. </t>
    </r>
    <r>
      <rPr>
        <b/>
        <sz val="10"/>
        <color rgb="FF000000"/>
        <rFont val="Calibri"/>
        <family val="2"/>
      </rPr>
      <t>(3 points)</t>
    </r>
    <r>
      <rPr>
        <sz val="10"/>
        <color rgb="FF000000"/>
        <rFont val="Calibri"/>
        <family val="2"/>
      </rPr>
      <t xml:space="preserve"> 
At this point, the price is also higher, at point P_social. </t>
    </r>
    <r>
      <rPr>
        <b/>
        <sz val="10"/>
        <color rgb="FF000000"/>
        <rFont val="Calibri"/>
        <family val="2"/>
      </rPr>
      <t>(3 points)</t>
    </r>
    <r>
      <rPr>
        <sz val="10"/>
        <color rgb="FF000000"/>
        <rFont val="Calibri"/>
        <family val="2"/>
      </rPr>
      <t xml:space="preserve"> 
The subsidy amount can be seen in the Figure, to reduce the price from P_social to P_sub. </t>
    </r>
    <r>
      <rPr>
        <b/>
        <sz val="10"/>
        <color rgb="FF000000"/>
        <rFont val="Calibri"/>
        <family val="2"/>
      </rPr>
      <t>(3 points)</t>
    </r>
    <r>
      <rPr>
        <sz val="10"/>
        <color rgb="FF000000"/>
        <rFont val="Calibri"/>
        <family val="2"/>
      </rPr>
      <t xml:space="preserve"> 
It is noticed that the social benefits may happen at a certain quantity, therefore the MEB curve starts at a higher quantity than the MPB curve. The similar pattern applies to MSB, since it is the sum benefits between the MPB and MEB curve.</t>
    </r>
    <r>
      <rPr>
        <b/>
        <sz val="10"/>
        <color rgb="FF000000"/>
        <rFont val="Calibri"/>
        <family val="2"/>
      </rPr>
      <t xml:space="preserve"> (3 points)</t>
    </r>
  </si>
  <si>
    <r>
      <t xml:space="preserve">(1) the need for strategies to address context; 
(2) intersectoral action; and 
(3) social participation and empowerment.
</t>
    </r>
    <r>
      <rPr>
        <b/>
        <sz val="10"/>
        <color rgb="FF000000"/>
        <rFont val="Calibri"/>
        <family val="2"/>
      </rPr>
      <t>(2 points per aspect)</t>
    </r>
    <r>
      <rPr>
        <sz val="10"/>
        <color rgb="FF000000"/>
        <rFont val="Calibri"/>
        <family val="2"/>
      </rPr>
      <t xml:space="preserve"> </t>
    </r>
  </si>
  <si>
    <r>
      <t xml:space="preserve">(1) the respect for patient autonomy; 
(2) beneficence; (3) 
nonmaleficence; and 
(4) justice 
</t>
    </r>
    <r>
      <rPr>
        <b/>
        <sz val="10"/>
        <color rgb="FF000000"/>
        <rFont val="Calibri"/>
        <family val="2"/>
      </rPr>
      <t>(1.5 points per aspect)</t>
    </r>
  </si>
  <si>
    <r>
      <t xml:space="preserve">This model includes: the net income (π); leisure (L); and the demand inducement (I). </t>
    </r>
    <r>
      <rPr>
        <b/>
        <sz val="10"/>
        <color rgb="FF000000"/>
        <rFont val="Calibri"/>
        <family val="2"/>
      </rPr>
      <t xml:space="preserve">(3 points)
</t>
    </r>
    <r>
      <rPr>
        <sz val="10"/>
        <color rgb="FF000000"/>
        <rFont val="Calibri"/>
        <family val="2"/>
      </rPr>
      <t xml:space="preserve">The physicians have to trade-off between each pair out of these variables to achieve their desire utility. Therefore, there are three pairs to consider:
π,L: Net income and Leisure time </t>
    </r>
    <r>
      <rPr>
        <b/>
        <sz val="10"/>
        <color rgb="FF000000"/>
        <rFont val="Calibri"/>
        <family val="2"/>
      </rPr>
      <t>(2 points)</t>
    </r>
    <r>
      <rPr>
        <sz val="10"/>
        <color rgb="FF000000"/>
        <rFont val="Calibri"/>
        <family val="2"/>
      </rPr>
      <t xml:space="preserve">
L,I: Leisure time and Inducement </t>
    </r>
    <r>
      <rPr>
        <b/>
        <sz val="10"/>
        <color rgb="FF000000"/>
        <rFont val="Calibri"/>
        <family val="2"/>
      </rPr>
      <t>(2 points)</t>
    </r>
    <r>
      <rPr>
        <sz val="10"/>
        <color rgb="FF000000"/>
        <rFont val="Calibri"/>
        <family val="2"/>
      </rPr>
      <t xml:space="preserve">
π,I: Net income and Inducement </t>
    </r>
    <r>
      <rPr>
        <b/>
        <sz val="10"/>
        <color rgb="FF000000"/>
        <rFont val="Calibri"/>
        <family val="2"/>
      </rPr>
      <t xml:space="preserve">(2 points)
</t>
    </r>
    <r>
      <rPr>
        <sz val="10"/>
        <color rgb="FF000000"/>
        <rFont val="Calibri"/>
        <family val="2"/>
      </rPr>
      <t xml:space="preserve">The physician can achieve their desired utility by trading off between the net income and leisure time. These variables have a negative correlation with each other, meaning that to increase the net income, physicians have to trade off their leisure time. </t>
    </r>
    <r>
      <rPr>
        <b/>
        <sz val="10"/>
        <color rgb="FF000000"/>
        <rFont val="Calibri"/>
        <family val="2"/>
      </rPr>
      <t>(3 points)</t>
    </r>
    <r>
      <rPr>
        <sz val="10"/>
        <color rgb="FF000000"/>
        <rFont val="Calibri"/>
        <family val="2"/>
      </rPr>
      <t xml:space="preserve"> 
On the other two pairs, there are positive correlations, meaning that increasing one variable will lead to the increase in another one as well, to maintain the utility of the physician. </t>
    </r>
    <r>
      <rPr>
        <b/>
        <sz val="10"/>
        <color rgb="FF000000"/>
        <rFont val="Calibri"/>
        <family val="2"/>
      </rPr>
      <t>(3 points)</t>
    </r>
    <r>
      <rPr>
        <sz val="10"/>
        <color rgb="FF000000"/>
        <rFont val="Calibri"/>
        <family val="2"/>
      </rPr>
      <t xml:space="preserve"> 
In this model, inducement is considered as a “bad” thing, that increasing inducement will reduce the physician’s utility. To compensate for that reduction, there should be an increase in other variables, such as Net income (π) or Leisure (L). </t>
    </r>
    <r>
      <rPr>
        <b/>
        <sz val="10"/>
        <color rgb="FF000000"/>
        <rFont val="Calibri"/>
        <family val="2"/>
      </rPr>
      <t>(3 points)</t>
    </r>
  </si>
  <si>
    <r>
      <t xml:space="preserve">Capitation may lead to some negative incentives in physicians’ behavior.
1. Firstly, capitation may create the incentive of referrals among the physicians. By doing that, the PCPs will have a “free-ride” when sending their patients to the specialist, which can reduce their cost but does not affect their income. </t>
    </r>
    <r>
      <rPr>
        <b/>
        <sz val="10"/>
        <color rgb="FF000000"/>
        <rFont val="Calibri"/>
        <family val="2"/>
      </rPr>
      <t>(3 points)</t>
    </r>
    <r>
      <rPr>
        <sz val="10"/>
        <color rgb="FF000000"/>
        <rFont val="Calibri"/>
        <family val="2"/>
      </rPr>
      <t xml:space="preserve"> However, the physicians should be careful that if the patients are not satisfied with the amount of services provided by them, they may change the registration, if allowed. This incentive may also lead to the problem of unnecessary referrals that may cause an overburden on higher practical levels. </t>
    </r>
    <r>
      <rPr>
        <b/>
        <sz val="10"/>
        <color rgb="FF000000"/>
        <rFont val="Calibri"/>
        <family val="2"/>
      </rPr>
      <t>(3 points)</t>
    </r>
    <r>
      <rPr>
        <sz val="10"/>
        <color rgb="FF000000"/>
        <rFont val="Calibri"/>
        <family val="2"/>
      </rPr>
      <t xml:space="preserve">
2. Capitation may create the incentive among the physicians to choose patients in low-risk groups rather than in high-risk groups, </t>
    </r>
    <r>
      <rPr>
        <b/>
        <sz val="10"/>
        <color rgb="FF000000"/>
        <rFont val="Calibri"/>
        <family val="2"/>
      </rPr>
      <t xml:space="preserve">(3 points) </t>
    </r>
    <r>
      <rPr>
        <sz val="10"/>
        <color rgb="FF000000"/>
        <rFont val="Calibri"/>
        <family val="2"/>
      </rPr>
      <t xml:space="preserve">which is known as the  “cream skimming” phenomenon. This would reduce the cost of services, hence, increase their profits. </t>
    </r>
    <r>
      <rPr>
        <b/>
        <sz val="10"/>
        <color rgb="FF000000"/>
        <rFont val="Calibri"/>
        <family val="2"/>
      </rPr>
      <t>(3 points)</t>
    </r>
    <r>
      <rPr>
        <sz val="10"/>
        <color rgb="FF000000"/>
        <rFont val="Calibri"/>
        <family val="2"/>
      </rPr>
      <t xml:space="preserve"> 
3. Thirdly, capitation creates the incentive to reduce the costs, </t>
    </r>
    <r>
      <rPr>
        <b/>
        <sz val="10"/>
        <color rgb="FF000000"/>
        <rFont val="Calibri"/>
        <family val="2"/>
      </rPr>
      <t>(3 points)</t>
    </r>
    <r>
      <rPr>
        <sz val="10"/>
        <color rgb="FF000000"/>
        <rFont val="Calibri"/>
        <family val="2"/>
      </rPr>
      <t xml:space="preserve"> thus sometimes it leads to an under-treatment situation, when the patients do not receive an appropriate level of treatment needed. </t>
    </r>
    <r>
      <rPr>
        <b/>
        <sz val="10"/>
        <color rgb="FF000000"/>
        <rFont val="Calibri"/>
        <family val="2"/>
      </rPr>
      <t>(3 points)</t>
    </r>
  </si>
  <si>
    <r>
      <rPr>
        <u/>
        <sz val="10"/>
        <color rgb="FF000000"/>
        <rFont val="Calibri"/>
        <family val="2"/>
      </rPr>
      <t xml:space="preserve">Advantages: </t>
    </r>
    <r>
      <rPr>
        <sz val="10"/>
        <color rgb="FF000000"/>
        <rFont val="Calibri"/>
        <family val="2"/>
      </rPr>
      <t xml:space="preserve">
1. This payment method intends to create securities for physician and improve the accessibility for the patients. </t>
    </r>
    <r>
      <rPr>
        <b/>
        <sz val="10"/>
        <color rgb="FF000000"/>
        <rFont val="Calibri"/>
        <family val="2"/>
      </rPr>
      <t xml:space="preserve">(3 points)
</t>
    </r>
    <r>
      <rPr>
        <sz val="10"/>
        <color rgb="FF000000"/>
        <rFont val="Calibri"/>
        <family val="2"/>
      </rPr>
      <t xml:space="preserve">2. Salary payment mechanism creates an incentive to reduce the quantity of care. </t>
    </r>
    <r>
      <rPr>
        <b/>
        <sz val="10"/>
        <color rgb="FF000000"/>
        <rFont val="Calibri"/>
        <family val="2"/>
      </rPr>
      <t xml:space="preserve">(3 points)
</t>
    </r>
    <r>
      <rPr>
        <sz val="10"/>
        <color rgb="FF000000"/>
        <rFont val="Calibri"/>
        <family val="2"/>
      </rPr>
      <t xml:space="preserve">3. Salary payment mechanism is easy to administer, thus reduces the administrative costs. </t>
    </r>
    <r>
      <rPr>
        <b/>
        <sz val="10"/>
        <color rgb="FF000000"/>
        <rFont val="Calibri"/>
        <family val="2"/>
      </rPr>
      <t xml:space="preserve">(3 points)
</t>
    </r>
    <r>
      <rPr>
        <u/>
        <sz val="10"/>
        <color rgb="FF000000"/>
        <rFont val="Calibri"/>
        <family val="2"/>
      </rPr>
      <t>Disadvantages:</t>
    </r>
    <r>
      <rPr>
        <sz val="10"/>
        <color rgb="FF000000"/>
        <rFont val="Calibri"/>
        <family val="2"/>
      </rPr>
      <t xml:space="preserve">
1. Low salary creates incentives of asking for informal payments from the patients, which is an enormous situation in developing countries </t>
    </r>
    <r>
      <rPr>
        <b/>
        <sz val="10"/>
        <color rgb="FF000000"/>
        <rFont val="Calibri"/>
        <family val="2"/>
      </rPr>
      <t>(3 points</t>
    </r>
    <r>
      <rPr>
        <sz val="10"/>
        <color rgb="FF000000"/>
        <rFont val="Calibri"/>
        <family val="2"/>
      </rPr>
      <t xml:space="preserve">)
2. Similar to capitation, the salary mechanism may also create an incentive for referral, since the physicians do not receive any renumeration for their services. Patients often complain about the discourteous physicians under this mechanism </t>
    </r>
    <r>
      <rPr>
        <b/>
        <sz val="10"/>
        <color rgb="FF000000"/>
        <rFont val="Calibri"/>
        <family val="2"/>
      </rPr>
      <t xml:space="preserve">(3 points)
</t>
    </r>
    <r>
      <rPr>
        <sz val="10"/>
        <color rgb="FF000000"/>
        <rFont val="Calibri"/>
        <family val="2"/>
      </rPr>
      <t xml:space="preserve">3. Salary payment mechanism also limits the incentives of physicians to provide desired effort to the patients; the incentives to strive for quality and patient satisfaction as well as patient continuity. </t>
    </r>
    <r>
      <rPr>
        <b/>
        <sz val="10"/>
        <color rgb="FF000000"/>
        <rFont val="Calibri"/>
        <family val="2"/>
      </rPr>
      <t xml:space="preserve">(3 points) </t>
    </r>
  </si>
  <si>
    <r>
      <t xml:space="preserve">In a normal market, the increase in supply will lead to lower costs and/or higher quantity. In this case, it is expected that the increase in the number of physicians will lead to the lower fee per visit and/or higher number of visits. </t>
    </r>
    <r>
      <rPr>
        <b/>
        <sz val="10"/>
        <color rgb="FF000000"/>
        <rFont val="Calibri"/>
        <family val="2"/>
      </rPr>
      <t xml:space="preserve">(3 points) 
</t>
    </r>
    <r>
      <rPr>
        <sz val="10"/>
        <color rgb="FF000000"/>
        <rFont val="Calibri"/>
        <family val="2"/>
      </rPr>
      <t xml:space="preserve">If the physicians have incentives to increase the demand, which means to shift the demand curve, the pattern of lower fee and higher quantity may be eliminated. </t>
    </r>
    <r>
      <rPr>
        <b/>
        <sz val="10"/>
        <color rgb="FF000000"/>
        <rFont val="Calibri"/>
        <family val="2"/>
      </rPr>
      <t>(3 points)</t>
    </r>
    <r>
      <rPr>
        <sz val="10"/>
        <color rgb="FF000000"/>
        <rFont val="Calibri"/>
        <family val="2"/>
      </rPr>
      <t xml:space="preserve"> The figure illustrates changes in fee per visit and number of visits in both cases of normal market (only one demand curve D) and market with SID (D’ and D’’). </t>
    </r>
    <r>
      <rPr>
        <b/>
        <sz val="10"/>
        <color rgb="FF000000"/>
        <rFont val="Calibri"/>
        <family val="2"/>
      </rPr>
      <t>(3 points)</t>
    </r>
    <r>
      <rPr>
        <sz val="10"/>
        <color rgb="FF000000"/>
        <rFont val="Calibri"/>
        <family val="2"/>
      </rPr>
      <t xml:space="preserve"> 
In a normal market, when the supply curve (S) moves to the right (S’), which represents the increase in supply of physicians, the equilibrium between demand and supply curves meets at point X and X’ respectively. As can be seen, it results in the lower fee per visit (F'x '&lt; Fx) and higher number of visits (N'x &gt; Nx). </t>
    </r>
    <r>
      <rPr>
        <b/>
        <sz val="10"/>
        <color rgb="FF000000"/>
        <rFont val="Calibri"/>
        <family val="2"/>
      </rPr>
      <t>(3 points)</t>
    </r>
    <r>
      <rPr>
        <sz val="10"/>
        <color rgb="FF000000"/>
        <rFont val="Calibri"/>
        <family val="2"/>
      </rPr>
      <t xml:space="preserve"> 
However, if the physicians have any incentive to increase the demand, the demand curve will move to the right (D'  and D''), which results in the changes in equilibrium to point Y and Z. </t>
    </r>
    <r>
      <rPr>
        <b/>
        <sz val="10"/>
        <color rgb="FF000000"/>
        <rFont val="Calibri"/>
        <family val="2"/>
      </rPr>
      <t>(3 points)</t>
    </r>
    <r>
      <rPr>
        <sz val="10"/>
        <color rgb="FF000000"/>
        <rFont val="Calibri"/>
        <family val="2"/>
      </rPr>
      <t xml:space="preserve"> 
At point Y, the fee per visit is the same as point X, which means that the physicians have induced the demand to maintain their fee. Or even worse, point Z indicates that the fee per visit is higher than what suppose to be at X.  </t>
    </r>
    <r>
      <rPr>
        <b/>
        <sz val="10"/>
        <color rgb="FF000000"/>
        <rFont val="Calibri"/>
        <family val="2"/>
      </rPr>
      <t>(3 points)</t>
    </r>
  </si>
  <si>
    <r>
      <t xml:space="preserve">We can divide the expenditures into fixed expenditures, which refer to the operating costs that are not affected by the number of health services provided or number of admitted patients (e.g. infrastructure, maintenance…) </t>
    </r>
    <r>
      <rPr>
        <b/>
        <sz val="10"/>
        <color rgb="FF000000"/>
        <rFont val="Calibri"/>
        <family val="2"/>
      </rPr>
      <t>(3 points)</t>
    </r>
    <r>
      <rPr>
        <sz val="10"/>
        <color rgb="FF000000"/>
        <rFont val="Calibri"/>
        <family val="2"/>
      </rPr>
      <t xml:space="preserve">; 
and variable ones, which refer to the costs that are proportional to the services provided or number of patients admitted (e.g. number of staff members, pharmaceutical products…). </t>
    </r>
    <r>
      <rPr>
        <b/>
        <sz val="10"/>
        <color rgb="FF000000"/>
        <rFont val="Calibri"/>
        <family val="2"/>
      </rPr>
      <t>(3 points)</t>
    </r>
  </si>
  <si>
    <r>
      <t xml:space="preserve">There are three facets of DRG mechanism: 
1. it is a classification system based on diagnosis, with evidence from resource use and case-specific characteristics; 
2. it provides cost information from national average; and 
3. it is a reimbursement system, covering average treatment costs, where the patients are classified in the DRG. </t>
    </r>
    <r>
      <rPr>
        <b/>
        <sz val="10"/>
        <color rgb="FF000000"/>
        <rFont val="Calibri"/>
        <family val="2"/>
      </rPr>
      <t>(9 points - 3 per aspect)
Pros:</t>
    </r>
    <r>
      <rPr>
        <sz val="10"/>
        <color rgb="FF000000"/>
        <rFont val="Calibri"/>
        <family val="2"/>
      </rPr>
      <t xml:space="preserve"> This mechanism allows the hospitals to adjust their treatment recommendation in specific cases, which help to improve the efficiency of resource use </t>
    </r>
    <r>
      <rPr>
        <b/>
        <sz val="10"/>
        <color rgb="FF000000"/>
        <rFont val="Calibri"/>
        <family val="2"/>
      </rPr>
      <t xml:space="preserve">(3 points)
Cons: 
</t>
    </r>
    <r>
      <rPr>
        <sz val="10"/>
        <color rgb="FF000000"/>
        <rFont val="Calibri"/>
        <family val="2"/>
      </rPr>
      <t xml:space="preserve">1. The main drawback of this mechanism is the incentive of risk-based selection of patients. Hospitals tends to admit patients with mild symptoms in a specific diagnostic group and might discount more complicated cases to reduce the costs. </t>
    </r>
    <r>
      <rPr>
        <b/>
        <sz val="10"/>
        <color rgb="FF000000"/>
        <rFont val="Calibri"/>
        <family val="2"/>
      </rPr>
      <t xml:space="preserve">(3 points)
</t>
    </r>
    <r>
      <rPr>
        <sz val="10"/>
        <color rgb="FF000000"/>
        <rFont val="Calibri"/>
        <family val="2"/>
      </rPr>
      <t xml:space="preserve">2. There might be unnecessary treatments recommended in a specific case to obtain a higher level of reimbursement from DRG classification. </t>
    </r>
    <r>
      <rPr>
        <b/>
        <sz val="10"/>
        <color rgb="FF000000"/>
        <rFont val="Calibri"/>
        <family val="2"/>
      </rPr>
      <t>(3 points)</t>
    </r>
  </si>
  <si>
    <r>
      <t xml:space="preserve">Disease-specific measures focus on a particular disease, or group of diseases. One example is the EORTC QLQ-C30, with the focus on cancer. </t>
    </r>
    <r>
      <rPr>
        <b/>
        <sz val="10"/>
        <color rgb="FF000000"/>
        <rFont val="Calibri"/>
        <family val="2"/>
      </rPr>
      <t>(</t>
    </r>
    <r>
      <rPr>
        <b/>
        <sz val="10"/>
        <color rgb="FF000000"/>
        <rFont val="Calibri"/>
        <family val="2"/>
      </rPr>
      <t xml:space="preserve">3 points) </t>
    </r>
    <r>
      <rPr>
        <sz val="10"/>
        <color rgb="FF000000"/>
        <rFont val="Calibri"/>
        <family val="2"/>
      </rPr>
      <t xml:space="preserve">These instruments are useful to investigate the efficacy of disease-specific treatment; however, it has a limitation for economic evaluation that it cannot be used as a comparison between different treatments in different diseases. </t>
    </r>
    <r>
      <rPr>
        <b/>
        <sz val="10"/>
        <color rgb="FF000000"/>
        <rFont val="Calibri"/>
        <family val="2"/>
      </rPr>
      <t>(3 points)</t>
    </r>
  </si>
  <si>
    <r>
      <t xml:space="preserve">QALY weights are measured in a longitudinal follow-up to observe the changes over time and account for the gain by introducing a new treatment. </t>
    </r>
    <r>
      <rPr>
        <b/>
        <sz val="10"/>
        <color rgb="FF000000"/>
        <rFont val="Calibri"/>
        <family val="2"/>
      </rPr>
      <t>(3 points)</t>
    </r>
    <r>
      <rPr>
        <sz val="10"/>
        <color rgb="FF000000"/>
        <rFont val="Calibri"/>
        <family val="2"/>
      </rPr>
      <t xml:space="preserve"> 
The grey plus orange areas in the figure illustrates the sum of QALY of an individual without treatment. When introducing a new treatment, the total QALY are the colored area (all colors). </t>
    </r>
    <r>
      <rPr>
        <b/>
        <sz val="10"/>
        <color rgb="FF000000"/>
        <rFont val="Calibri"/>
        <family val="2"/>
      </rPr>
      <t>(3 points)</t>
    </r>
    <r>
      <rPr>
        <sz val="10"/>
        <color rgb="FF000000"/>
        <rFont val="Calibri"/>
        <family val="2"/>
      </rPr>
      <t xml:space="preserve"> 
It is quite common that at the early stage of the treatment, the patient may suffer from side effects, that may lower their QALY weights, and can even lead to the QALY loss (as shown in orange region). </t>
    </r>
    <r>
      <rPr>
        <b/>
        <sz val="10"/>
        <color rgb="FF000000"/>
        <rFont val="Calibri"/>
        <family val="2"/>
      </rPr>
      <t>(3 points)</t>
    </r>
    <r>
      <rPr>
        <sz val="10"/>
        <color rgb="FF000000"/>
        <rFont val="Calibri"/>
        <family val="2"/>
      </rPr>
      <t xml:space="preserve"> 
However, after that, the QALY is improved over time as shown in the red region. This improvement also results in a lengthened life for the patient, illustrating by longer years of follow-up until death in the horizontal axis of the Figure. </t>
    </r>
    <r>
      <rPr>
        <b/>
        <sz val="10"/>
        <color rgb="FF000000"/>
        <rFont val="Calibri"/>
        <family val="2"/>
      </rPr>
      <t>(3 points)</t>
    </r>
    <r>
      <rPr>
        <sz val="10"/>
        <color rgb="FF000000"/>
        <rFont val="Calibri"/>
        <family val="2"/>
      </rPr>
      <t xml:space="preserve"> 
Thus, the gain in QALY over the life time period should be calculated by subtracting the orange from the red region. </t>
    </r>
    <r>
      <rPr>
        <b/>
        <sz val="10"/>
        <color rgb="FF000000"/>
        <rFont val="Calibri"/>
        <family val="2"/>
      </rPr>
      <t xml:space="preserve">(3 points) 
</t>
    </r>
    <r>
      <rPr>
        <sz val="10"/>
        <color rgb="FF000000"/>
        <rFont val="Calibri"/>
        <family val="2"/>
      </rPr>
      <t xml:space="preserve">The QALY weights presented in the figure lie in an interval scale from 0 (=death) to 1 (=perfect health), which is commonly used in measurement. However, there are preferences from individuals that some conditions are even worse than death, which result in a negative QALY weight below 0. </t>
    </r>
    <r>
      <rPr>
        <b/>
        <sz val="10"/>
        <color rgb="FF000000"/>
        <rFont val="Calibri"/>
        <family val="2"/>
      </rPr>
      <t>(3 points)</t>
    </r>
  </si>
  <si>
    <r>
      <rPr>
        <b/>
        <sz val="10"/>
        <color rgb="FF000000"/>
        <rFont val="Calibri"/>
        <family val="2"/>
      </rPr>
      <t>Standard Gamble (SG)</t>
    </r>
    <r>
      <rPr>
        <sz val="10"/>
        <color rgb="FF000000"/>
        <rFont val="Calibri"/>
        <family val="2"/>
      </rPr>
      <t xml:space="preserve"> is a choice-based technique of measuring preferences. This technique can be used to measure the preferences for both chronic health state and temporary health state. In terms of chronic health state, the approach of SG is only feasible if the chronic state is preferred to death, it cannot apply if the state is considered worse than death. </t>
    </r>
    <r>
      <rPr>
        <b/>
        <sz val="10"/>
        <color rgb="FF000000"/>
        <rFont val="Calibri"/>
        <family val="2"/>
      </rPr>
      <t>(3 points)</t>
    </r>
    <r>
      <rPr>
        <sz val="10"/>
        <color rgb="FF000000"/>
        <rFont val="Calibri"/>
        <family val="2"/>
      </rPr>
      <t xml:space="preserve"> In the applicable case, two alternatives are given to the subject: 
1. A treatment with two possible outcomes: 
(a) a probability P to return to perfect health for the remaining life time T or 
(b) a probability 1-P dies immediately. </t>
    </r>
    <r>
      <rPr>
        <b/>
        <sz val="10"/>
        <color rgb="FF000000"/>
        <rFont val="Calibri"/>
        <family val="2"/>
      </rPr>
      <t>(1.5 points)</t>
    </r>
    <r>
      <rPr>
        <sz val="10"/>
        <color rgb="FF000000"/>
        <rFont val="Calibri"/>
        <family val="2"/>
      </rPr>
      <t xml:space="preserve"> 
2. Keeping chronic state for the remaining life time T. </t>
    </r>
    <r>
      <rPr>
        <b/>
        <sz val="10"/>
        <color rgb="FF000000"/>
        <rFont val="Calibri"/>
        <family val="2"/>
      </rPr>
      <t xml:space="preserve">(1.5 points)
</t>
    </r>
    <r>
      <rPr>
        <sz val="10"/>
        <color rgb="FF000000"/>
        <rFont val="Calibri"/>
        <family val="2"/>
      </rPr>
      <t xml:space="preserve">The technique is to vary the probability P until the choices are indifferent between two alternatives, thus the preference score is equal to P. In this case, since P ranges from 0 to 1, the assumption should be made that the optimal health state has the value 1 and death has the value 0. </t>
    </r>
    <r>
      <rPr>
        <b/>
        <sz val="10"/>
        <color rgb="FF000000"/>
        <rFont val="Calibri"/>
        <family val="2"/>
      </rPr>
      <t>(3 points)
Time-trade-off (TTO)</t>
    </r>
    <r>
      <rPr>
        <sz val="10"/>
        <color rgb="FF000000"/>
        <rFont val="Calibri"/>
        <family val="2"/>
      </rPr>
      <t xml:space="preserve"> is another choice-based technique that can be used to measure the preferences. Instead of gambling for probability of death in the SG, TTO is the tradeoff of time for better health. </t>
    </r>
    <r>
      <rPr>
        <b/>
        <sz val="10"/>
        <color rgb="FF000000"/>
        <rFont val="Calibri"/>
        <family val="2"/>
      </rPr>
      <t>(3 points)</t>
    </r>
    <r>
      <rPr>
        <sz val="10"/>
        <color rgb="FF000000"/>
        <rFont val="Calibri"/>
        <family val="2"/>
      </rPr>
      <t xml:space="preserve"> In the chronic health state preferred to death, two alternatives are available to the respondents:
1. Keeping chronic state for the remaining life time T and then death </t>
    </r>
    <r>
      <rPr>
        <b/>
        <sz val="10"/>
        <color rgb="FF000000"/>
        <rFont val="Calibri"/>
        <family val="2"/>
      </rPr>
      <t xml:space="preserve">(1.5 points)
</t>
    </r>
    <r>
      <rPr>
        <sz val="10"/>
        <color rgb="FF000000"/>
        <rFont val="Calibri"/>
        <family val="2"/>
      </rPr>
      <t xml:space="preserve">2. Being healthy for a shorter time period (T^'&lt;T) and then death </t>
    </r>
    <r>
      <rPr>
        <b/>
        <sz val="10"/>
        <color rgb="FF000000"/>
        <rFont val="Calibri"/>
        <family val="2"/>
      </rPr>
      <t xml:space="preserve">(1.5 points)
</t>
    </r>
    <r>
      <rPr>
        <sz val="10"/>
        <color rgb="FF000000"/>
        <rFont val="Calibri"/>
        <family val="2"/>
      </rPr>
      <t xml:space="preserve">T' will be varied until the respondents consider that it is indifferent between the two alternatives. The preference at that point is measured as =T'/T. The range from 0 to 1 for death and perfect health respectively is also applied in this technique. </t>
    </r>
    <r>
      <rPr>
        <b/>
        <sz val="10"/>
        <color rgb="FF000000"/>
        <rFont val="Calibri"/>
        <family val="2"/>
      </rPr>
      <t>(3 points)</t>
    </r>
  </si>
  <si>
    <r>
      <rPr>
        <u/>
        <sz val="10"/>
        <color rgb="FF000000"/>
        <rFont val="Calibri"/>
        <family val="2"/>
      </rPr>
      <t>Supportive arguments:</t>
    </r>
    <r>
      <rPr>
        <sz val="10"/>
        <color rgb="FF000000"/>
        <rFont val="Calibri"/>
        <family val="2"/>
      </rPr>
      <t xml:space="preserve">
1. WTP approach is superior to the QALY approach in terms of considering additional non-health benefits and societal preferences instead of only focusing on health-related benefits.
2. WTP is theoretically correct since it is rooted in welfare economics.
3. WTP has a rationale of improving allocative efficiency
</t>
    </r>
    <r>
      <rPr>
        <u/>
        <sz val="10"/>
        <color rgb="FF000000"/>
        <rFont val="Calibri"/>
        <family val="2"/>
      </rPr>
      <t>Non-supportive arguments:</t>
    </r>
    <r>
      <rPr>
        <sz val="10"/>
        <color rgb="FF000000"/>
        <rFont val="Calibri"/>
        <family val="2"/>
      </rPr>
      <t xml:space="preserve">
1. WTP responses might be under-sensitive to the magnitude of benefit. In other words, when the benefits vary significantly, WTP responses are relatively constant among the respondents.
2. WTP may inflate the monetary value of health outcome in the examining intervention compared to other interventions. In this case, the WTP is excessive compared to its actual value. 
3. Theoretical advantages of WTP have not been expressed appropriately in empirical studies using this approach.
</t>
    </r>
    <r>
      <rPr>
        <b/>
        <sz val="10"/>
        <color rgb="FF000000"/>
        <rFont val="Calibri"/>
        <family val="2"/>
      </rPr>
      <t xml:space="preserve">(3 points per argument)
</t>
    </r>
  </si>
  <si>
    <r>
      <t xml:space="preserve">Health economics itself contain two parts: “health” and “economics”. Under the basic concept of economics, the firm tries to maximize their profits by finding the most efficient way to reduce costs of production and/or produce more outputs. </t>
    </r>
    <r>
      <rPr>
        <b/>
        <sz val="10"/>
        <color theme="1"/>
        <rFont val="Calibri"/>
        <family val="2"/>
        <scheme val="minor"/>
      </rPr>
      <t>(3 points)</t>
    </r>
    <r>
      <rPr>
        <sz val="10"/>
        <color theme="1"/>
        <rFont val="Calibri"/>
        <family val="2"/>
        <scheme val="minor"/>
      </rPr>
      <t xml:space="preserve"> 
Health economics additionally contain the “health” component, which needs to be considered along with the efficiency in costs of production. This is the reason why the term cost-effectiveness is used in health economic evaluation to reflect both the costs and the benefits of a healthcare intervention. </t>
    </r>
    <r>
      <rPr>
        <b/>
        <sz val="10"/>
        <color theme="1"/>
        <rFont val="Calibri"/>
        <family val="2"/>
        <scheme val="minor"/>
      </rPr>
      <t>(3 points)</t>
    </r>
  </si>
  <si>
    <r>
      <t xml:space="preserve">(1) Public health agencies at all levels should develop a model chart </t>
    </r>
    <r>
      <rPr>
        <b/>
        <sz val="10"/>
        <color rgb="FF000000"/>
        <rFont val="Calibri"/>
        <family val="2"/>
      </rPr>
      <t>(2.5 points)</t>
    </r>
    <r>
      <rPr>
        <sz val="10"/>
        <color rgb="FF000000"/>
        <rFont val="Calibri"/>
        <family val="2"/>
      </rPr>
      <t xml:space="preserve"> to better track the program outputs </t>
    </r>
    <r>
      <rPr>
        <b/>
        <sz val="10"/>
        <color rgb="FF000000"/>
        <rFont val="Calibri"/>
        <family val="2"/>
      </rPr>
      <t>(1 point)</t>
    </r>
    <r>
      <rPr>
        <sz val="10"/>
        <color rgb="FF000000"/>
        <rFont val="Calibri"/>
        <family val="2"/>
      </rPr>
      <t xml:space="preserve"> and outcomes</t>
    </r>
    <r>
      <rPr>
        <b/>
        <sz val="10"/>
        <color rgb="FF000000"/>
        <rFont val="Calibri"/>
        <family val="2"/>
      </rPr>
      <t xml:space="preserve"> </t>
    </r>
    <r>
      <rPr>
        <sz val="10"/>
        <color rgb="FF000000"/>
        <rFont val="Calibri"/>
        <family val="2"/>
      </rPr>
      <t>to prioritize the funds;</t>
    </r>
    <r>
      <rPr>
        <b/>
        <sz val="10"/>
        <color rgb="FF000000"/>
        <rFont val="Calibri"/>
        <family val="2"/>
      </rPr>
      <t xml:space="preserve"> (1 point)</t>
    </r>
    <r>
      <rPr>
        <sz val="10"/>
        <color rgb="FF000000"/>
        <rFont val="Calibri"/>
        <family val="2"/>
      </rPr>
      <t xml:space="preserve">
(2) A robust research institute needs to be established </t>
    </r>
    <r>
      <rPr>
        <b/>
        <sz val="10"/>
        <color rgb="FF000000"/>
        <rFont val="Calibri"/>
        <family val="2"/>
      </rPr>
      <t>(2.5 points)</t>
    </r>
    <r>
      <rPr>
        <sz val="10"/>
        <color rgb="FF000000"/>
        <rFont val="Calibri"/>
        <family val="2"/>
      </rPr>
      <t xml:space="preserve"> for assessing the effectiveness of public health interventions; </t>
    </r>
    <r>
      <rPr>
        <b/>
        <sz val="10"/>
        <color rgb="FF000000"/>
        <rFont val="Calibri"/>
        <family val="2"/>
      </rPr>
      <t>(2 points)</t>
    </r>
    <r>
      <rPr>
        <sz val="10"/>
        <color rgb="FF000000"/>
        <rFont val="Calibri"/>
        <family val="2"/>
      </rPr>
      <t xml:space="preserve">
(3) Key components of public health delivery should be captured and measured systematically </t>
    </r>
    <r>
      <rPr>
        <b/>
        <sz val="10"/>
        <color rgb="FF000000"/>
        <rFont val="Calibri"/>
        <family val="2"/>
      </rPr>
      <t>(2.5 points)</t>
    </r>
    <r>
      <rPr>
        <sz val="10"/>
        <color rgb="FF000000"/>
        <rFont val="Calibri"/>
        <family val="2"/>
      </rPr>
      <t xml:space="preserve"> by obtaining data on relevant aspects, including implementation costs of the program; </t>
    </r>
    <r>
      <rPr>
        <b/>
        <sz val="10"/>
        <color rgb="FF000000"/>
        <rFont val="Calibri"/>
        <family val="2"/>
      </rPr>
      <t>(2 points)</t>
    </r>
    <r>
      <rPr>
        <sz val="10"/>
        <color rgb="FF000000"/>
        <rFont val="Calibri"/>
        <family val="2"/>
      </rPr>
      <t xml:space="preserve">
(4) The methodologies for cost and effectiveness analyses should be developed </t>
    </r>
    <r>
      <rPr>
        <b/>
        <sz val="10"/>
        <color rgb="FF000000"/>
        <rFont val="Calibri"/>
        <family val="2"/>
      </rPr>
      <t xml:space="preserve">(2 points) </t>
    </r>
    <r>
      <rPr>
        <sz val="10"/>
        <color rgb="FF000000"/>
        <rFont val="Calibri"/>
        <family val="2"/>
      </rPr>
      <t xml:space="preserve">and validated to compare alternative strategies. </t>
    </r>
    <r>
      <rPr>
        <b/>
        <sz val="10"/>
        <color rgb="FF000000"/>
        <rFont val="Calibri"/>
        <family val="2"/>
      </rPr>
      <t>(2.5 points)</t>
    </r>
    <r>
      <rPr>
        <sz val="10"/>
        <color rgb="FF000000"/>
        <rFont val="Calibri"/>
        <family val="2"/>
      </rPr>
      <t xml:space="preserve">
</t>
    </r>
  </si>
  <si>
    <r>
      <t xml:space="preserve">Economic evaluations are often based on quantitative data to estimate the cost-effectiveness of a health intervention, which can sometimes derive potential bias. In implementation science, additional qualitative approaches to these quantitative components would help to address the limitations. </t>
    </r>
    <r>
      <rPr>
        <b/>
        <sz val="10"/>
        <color rgb="FF000000"/>
        <rFont val="Calibri"/>
        <family val="2"/>
      </rPr>
      <t>(3 points)</t>
    </r>
    <r>
      <rPr>
        <sz val="10"/>
        <color rgb="FF000000"/>
        <rFont val="Calibri"/>
        <family val="2"/>
      </rPr>
      <t xml:space="preserve"> 
By the mean of qualitative approaches, stakeholders of the health intervention should be interviewed, surveyed or discussed in focus groups, etc., to collect their perspectives and additional inputs for the overall economic evaluations. For example, some additional costs may appear under patient perspective, discovered by interviewing their real-life experience. </t>
    </r>
    <r>
      <rPr>
        <b/>
        <sz val="10"/>
        <color rgb="FF000000"/>
        <rFont val="Calibri"/>
        <family val="2"/>
      </rPr>
      <t>(3 points)</t>
    </r>
  </si>
  <si>
    <r>
      <t xml:space="preserve">In applied health econometrics, survey and administrative data are the common data sources, which lead to the fact that many health outcomes are not measured as a continuous variable, but rather binary, multi-nominal, integer counts, or duration (e.g. time to death) variables. </t>
    </r>
    <r>
      <rPr>
        <b/>
        <sz val="10"/>
        <color theme="1"/>
        <rFont val="Calibri"/>
        <family val="2"/>
        <scheme val="minor"/>
      </rPr>
      <t xml:space="preserve"> (3 points) 
</t>
    </r>
    <r>
      <rPr>
        <sz val="10"/>
        <color theme="1"/>
        <rFont val="Calibri"/>
        <family val="2"/>
        <scheme val="minor"/>
      </rPr>
      <t xml:space="preserve">Non-linear regression models are more suitable for these types of variable; thus, the non-linear regressions are more common in health economics. </t>
    </r>
    <r>
      <rPr>
        <b/>
        <sz val="10"/>
        <color theme="1"/>
        <rFont val="Calibri"/>
        <family val="2"/>
        <scheme val="minor"/>
      </rPr>
      <t xml:space="preserve"> (3 points)</t>
    </r>
  </si>
  <si>
    <r>
      <t xml:space="preserve">If the dependent variable is a binary variable, which means the answer can be chosen between only two options (e.g. Yes/No questions), </t>
    </r>
    <r>
      <rPr>
        <b/>
        <sz val="10"/>
        <color rgb="FF000000"/>
        <rFont val="Calibri"/>
        <family val="2"/>
      </rPr>
      <t xml:space="preserve"> (3 points) </t>
    </r>
    <r>
      <rPr>
        <sz val="10"/>
        <color rgb="FF000000"/>
        <rFont val="Calibri"/>
        <family val="2"/>
      </rPr>
      <t xml:space="preserve">the most common regression model is logit (assuming a logistic distribution of error) and probit (assuming a normal distribution of error). </t>
    </r>
    <r>
      <rPr>
        <b/>
        <sz val="10"/>
        <color rgb="FF000000"/>
        <rFont val="Calibri"/>
        <family val="2"/>
      </rPr>
      <t>(3 points)</t>
    </r>
    <r>
      <rPr>
        <sz val="10"/>
        <color rgb="FF000000"/>
        <rFont val="Calibri"/>
        <family val="2"/>
      </rPr>
      <t xml:space="preserve"> 
For a multi-nominal outcome, in which the choice can be made between a number of options that are not in order (e.g. questions like: ‘Which hospitals did you go for the surgery?’,  and the answers would be a number of hospital names), </t>
    </r>
    <r>
      <rPr>
        <b/>
        <sz val="10"/>
        <color rgb="FF000000"/>
        <rFont val="Calibri"/>
        <family val="2"/>
      </rPr>
      <t xml:space="preserve">(3 points) </t>
    </r>
    <r>
      <rPr>
        <sz val="10"/>
        <color rgb="FF000000"/>
        <rFont val="Calibri"/>
        <family val="2"/>
      </rPr>
      <t>the multi-nominal or conditional logit model is normally applied. Other flexible model such as the nested logit or multi-nominal probit model can also been used in some cases.</t>
    </r>
    <r>
      <rPr>
        <b/>
        <sz val="10"/>
        <color rgb="FF000000"/>
        <rFont val="Calibri"/>
        <family val="2"/>
      </rPr>
      <t>( 3 points)</t>
    </r>
    <r>
      <rPr>
        <sz val="10"/>
        <color rgb="FF000000"/>
        <rFont val="Calibri"/>
        <family val="2"/>
      </rPr>
      <t xml:space="preserve"> 
In case of an ordinal outcome, where the choice can be made between options in a natural ordering (e.g. questions like: ‘How do you rate your health today?’, with answer options like: ‘Very good’, ‘Good’, ‘Fair’, ‘Bad’, ‘Very bad’), </t>
    </r>
    <r>
      <rPr>
        <b/>
        <sz val="10"/>
        <color rgb="FF000000"/>
        <rFont val="Calibri"/>
        <family val="2"/>
      </rPr>
      <t xml:space="preserve">(3 points) </t>
    </r>
    <r>
      <rPr>
        <sz val="10"/>
        <color rgb="FF000000"/>
        <rFont val="Calibri"/>
        <family val="2"/>
      </rPr>
      <t xml:space="preserve">the ordered probit model is normally applied. </t>
    </r>
    <r>
      <rPr>
        <b/>
        <sz val="10"/>
        <color rgb="FF000000"/>
        <rFont val="Calibri"/>
        <family val="2"/>
      </rPr>
      <t>(3 points)</t>
    </r>
  </si>
  <si>
    <r>
      <t xml:space="preserve">Regression discontinuity (RD) design is when the assignment of an intervention group is determined by a fixed threshold of a particular factor </t>
    </r>
    <r>
      <rPr>
        <b/>
        <sz val="10"/>
        <color rgb="FF000000"/>
        <rFont val="Calibri"/>
        <family val="2"/>
      </rPr>
      <t>(3 points)</t>
    </r>
    <r>
      <rPr>
        <sz val="10"/>
        <color rgb="FF000000"/>
        <rFont val="Calibri"/>
        <family val="2"/>
      </rPr>
      <t xml:space="preserve">, which itself may be correlated with the dependent variable (the outcome). </t>
    </r>
    <r>
      <rPr>
        <b/>
        <sz val="10"/>
        <color rgb="FF000000"/>
        <rFont val="Calibri"/>
        <family val="2"/>
      </rPr>
      <t xml:space="preserve">(3 points) 
</t>
    </r>
    <r>
      <rPr>
        <sz val="10"/>
        <color rgb="FF000000"/>
        <rFont val="Calibri"/>
        <family val="2"/>
      </rPr>
      <t xml:space="preserve">By that, any discontinuity in the outcome at the cut-off value of the included factor can be interpreted as a causal effect of a treatment. </t>
    </r>
    <r>
      <rPr>
        <b/>
        <sz val="10"/>
        <color rgb="FF000000"/>
        <rFont val="Calibri"/>
        <family val="2"/>
      </rPr>
      <t xml:space="preserve">(3 points) </t>
    </r>
    <r>
      <rPr>
        <sz val="10"/>
        <color rgb="FF000000"/>
        <rFont val="Calibri"/>
        <family val="2"/>
      </rPr>
      <t xml:space="preserve">One common factor used as a cut-off point in applied health economic studies is age. </t>
    </r>
    <r>
      <rPr>
        <b/>
        <sz val="10"/>
        <color rgb="FF000000"/>
        <rFont val="Calibri"/>
        <family val="2"/>
      </rPr>
      <t>(3 points)</t>
    </r>
    <r>
      <rPr>
        <sz val="10"/>
        <color rgb="FF000000"/>
        <rFont val="Calibri"/>
        <family val="2"/>
      </rPr>
      <t xml:space="preserve"> 
One example is a Japanese natural experiment study on the cost-sharing mechanism in healthcare based on age. </t>
    </r>
    <r>
      <rPr>
        <b/>
        <sz val="10"/>
        <color rgb="FF000000"/>
        <rFont val="Calibri"/>
        <family val="2"/>
      </rPr>
      <t>(3 points)</t>
    </r>
    <r>
      <rPr>
        <sz val="10"/>
        <color rgb="FF000000"/>
        <rFont val="Calibri"/>
        <family val="2"/>
      </rPr>
      <t xml:space="preserve"> In Japan, after reaching 70, the cost-sharing in healthcare drops from 30% to 10%. This study uses individual-level survey data to discover the causal inference of this cost-sharing mechanism on health outcome and healthcare utilization. </t>
    </r>
    <r>
      <rPr>
        <b/>
        <sz val="10"/>
        <color rgb="FF000000"/>
        <rFont val="Calibri"/>
        <family val="2"/>
      </rPr>
      <t>(3 points)</t>
    </r>
  </si>
  <si>
    <t>Comments MV</t>
  </si>
  <si>
    <t>Comments from MV</t>
  </si>
  <si>
    <t>Which relation describes the price elasticity of demand?</t>
  </si>
  <si>
    <t>a combination of inputs lies on isocost lines.</t>
  </si>
  <si>
    <t>a combination of inputs lies on an isocost curve.</t>
  </si>
  <si>
    <t>a combination of inputs lies southwest of the isoquant curve</t>
  </si>
  <si>
    <t>Given a fixed output level, technical efficiency is achieved when …</t>
  </si>
  <si>
    <t>a combination of inputs lies on the isoquant curve.</t>
  </si>
  <si>
    <t xml:space="preserve">Briefly explain the core idea of Grossman's theory of the demand for health and highlight how the demand for health deviates from the demand for other goods according to this theory. </t>
  </si>
  <si>
    <r>
      <t>It is reasonable to assume that the average client searches out information from other customers about their supplier experiences</t>
    </r>
    <r>
      <rPr>
        <b/>
        <sz val="10"/>
        <color rgb="FF000000"/>
        <rFont val="Calibri"/>
        <family val="2"/>
      </rPr>
      <t xml:space="preserve"> (3 points). Thus,</t>
    </r>
    <r>
      <rPr>
        <b/>
        <sz val="10"/>
        <color theme="1"/>
        <rFont val="Calibri"/>
        <family val="2"/>
      </rPr>
      <t xml:space="preserve"> </t>
    </r>
    <r>
      <rPr>
        <sz val="10"/>
        <color theme="1"/>
        <rFont val="Calibri"/>
        <family val="2"/>
      </rPr>
      <t>if the number of doctors increases, the average number of patients (providers of information) who visit any one particular provider declines</t>
    </r>
    <r>
      <rPr>
        <b/>
        <sz val="10"/>
        <color theme="1"/>
        <rFont val="Calibri"/>
        <family val="2"/>
      </rPr>
      <t xml:space="preserve"> (3 points). This </t>
    </r>
    <r>
      <rPr>
        <sz val="10"/>
        <color theme="1"/>
        <rFont val="Calibri"/>
        <family val="2"/>
      </rPr>
      <t xml:space="preserve">reduces the average amount of information that is available to the general public </t>
    </r>
    <r>
      <rPr>
        <b/>
        <sz val="10"/>
        <color theme="1"/>
        <rFont val="Calibri"/>
        <family val="2"/>
      </rPr>
      <t xml:space="preserve">(3 points). </t>
    </r>
    <r>
      <rPr>
        <b/>
        <sz val="10"/>
        <color rgb="FF000000"/>
        <rFont val="Calibri"/>
        <family val="2"/>
      </rPr>
      <t xml:space="preserve">
</t>
    </r>
    <r>
      <rPr>
        <sz val="10"/>
        <color rgb="FF000000"/>
        <rFont val="Calibri"/>
        <family val="2"/>
      </rPr>
      <t xml:space="preserve">The consumer's ability to respond to pricing and other practice aspects is determined by his or her understanding of—that is, information about—the available choices. </t>
    </r>
    <r>
      <rPr>
        <b/>
        <sz val="10"/>
        <color rgb="FF000000"/>
        <rFont val="Calibri"/>
        <family val="2"/>
      </rPr>
      <t>(3 points)</t>
    </r>
    <r>
      <rPr>
        <sz val="10"/>
        <color rgb="FF000000"/>
        <rFont val="Calibri"/>
        <family val="2"/>
      </rPr>
      <t xml:space="preserve"> 
As a result of the reduced knowledge, the firm demand curves' price responsiveness (i.e., elasticity) decreases, leading equilibrium prices to rise </t>
    </r>
    <r>
      <rPr>
        <b/>
        <sz val="10"/>
        <color rgb="FF000000"/>
        <rFont val="Calibri"/>
        <family val="2"/>
      </rPr>
      <t>(3 points)</t>
    </r>
    <r>
      <rPr>
        <sz val="10"/>
        <color rgb="FF000000"/>
        <rFont val="Calibri"/>
        <family val="2"/>
      </rPr>
      <t xml:space="preserve">. 
Reduced information, according to economic theory, tends to give each business more monopolistic power, which again is associated with higher prices </t>
    </r>
    <r>
      <rPr>
        <b/>
        <sz val="10"/>
        <color rgb="FF000000"/>
        <rFont val="Calibri"/>
        <family val="2"/>
      </rPr>
      <t>(3 points).</t>
    </r>
  </si>
  <si>
    <r>
      <t>1. Every buyer of a product does not need complete price knowledge to get moderately competitive pricing circumstances</t>
    </r>
    <r>
      <rPr>
        <b/>
        <sz val="10"/>
        <color theme="1"/>
        <rFont val="Calibri"/>
        <family val="2"/>
      </rPr>
      <t>. (3 points)</t>
    </r>
    <r>
      <rPr>
        <sz val="10"/>
        <color theme="1"/>
        <rFont val="Calibri"/>
        <family val="2"/>
      </rPr>
      <t xml:space="preserve"> Most customers, in reality, lack comprehensive pricing knowledge for many of the items and services they purchase (they have no idea what rival sellers charge) </t>
    </r>
    <r>
      <rPr>
        <b/>
        <sz val="10"/>
        <color theme="1"/>
        <rFont val="Calibri"/>
        <family val="2"/>
      </rPr>
      <t>(3 points).</t>
    </r>
    <r>
      <rPr>
        <sz val="10"/>
        <color theme="1"/>
        <rFont val="Calibri"/>
        <family val="2"/>
      </rPr>
      <t xml:space="preserve"> 
2. Numerous other consumption decisions underline the fact that  the difference in prices between the similar products is not quite substantial. </t>
    </r>
    <r>
      <rPr>
        <b/>
        <sz val="10"/>
        <color theme="1"/>
        <rFont val="Calibri"/>
        <family val="2"/>
      </rPr>
      <t xml:space="preserve">(2 points) </t>
    </r>
    <r>
      <rPr>
        <sz val="10"/>
        <color theme="1"/>
        <rFont val="Calibri"/>
        <family val="2"/>
      </rPr>
      <t xml:space="preserve">Only slightly different price due to the value of the brand or quality of the products or even attractive packaging. </t>
    </r>
    <r>
      <rPr>
        <b/>
        <sz val="10"/>
        <color theme="1"/>
        <rFont val="Calibri"/>
        <family val="2"/>
      </rPr>
      <t>(2 points)</t>
    </r>
    <r>
      <rPr>
        <sz val="10"/>
        <color theme="1"/>
        <rFont val="Calibri"/>
        <family val="2"/>
      </rPr>
      <t xml:space="preserve"> In fact, the customers do not have perfect information about the price of many of those products. This shows that insufficient pricing knowledge does not contribute to a great impact on the price. </t>
    </r>
    <r>
      <rPr>
        <b/>
        <sz val="10"/>
        <color theme="1"/>
        <rFont val="Calibri"/>
        <family val="2"/>
      </rPr>
      <t>(2 points)</t>
    </r>
    <r>
      <rPr>
        <sz val="10"/>
        <color theme="1"/>
        <rFont val="Calibri"/>
        <family val="2"/>
      </rPr>
      <t xml:space="preserve">
3. In the health-care sector, where many services are totally or partly covered by insurance, there are extra variables to notice. </t>
    </r>
    <r>
      <rPr>
        <b/>
        <sz val="10"/>
        <color theme="1"/>
        <rFont val="Calibri"/>
        <family val="2"/>
      </rPr>
      <t>(3 points)</t>
    </r>
    <r>
      <rPr>
        <sz val="10"/>
        <color theme="1"/>
        <rFont val="Calibri"/>
        <family val="2"/>
      </rPr>
      <t xml:space="preserve"> While a patient's sensitivity to price levels and price differentials in the choice of providers may decline with time, third-party payers, such as health insurance companies, have taken on the responsibility of monitoring prices. </t>
    </r>
    <r>
      <rPr>
        <b/>
        <sz val="10"/>
        <color theme="1"/>
        <rFont val="Calibri"/>
        <family val="2"/>
      </rPr>
      <t>(3 points)  [alternative answers possible - coherent presentation matters]</t>
    </r>
  </si>
  <si>
    <t>Provide two perspectives that a doctor may have when treating a patient.</t>
  </si>
  <si>
    <t>Give an example of an agency relationship in a healthcare setting and describe a potential area of conflict.</t>
  </si>
  <si>
    <t xml:space="preserve">Describe a public health strategy that builds on herd immunity strategy to deal with a pandemic, such as COVID-19. </t>
  </si>
  <si>
    <t>The image is the diagram entitled "Externalities among two individuals", p. 38/39 of the document "20220802_DLMIHMHE01_Satz"</t>
  </si>
  <si>
    <t xml:space="preserve">Illustrate the two defining characteristics of public goods with two examples of healthcare services that come fairly close to the concept of public goods. </t>
  </si>
  <si>
    <t>Name three key reasons why it is difficult for small businesses to establish themselves in the healthcare market and explain each briefly.</t>
  </si>
  <si>
    <t>Briefly describe health as a consumption good and as an investment good.</t>
  </si>
  <si>
    <r>
      <t xml:space="preserve">When the consumers are insured, they tend to </t>
    </r>
    <r>
      <rPr>
        <b/>
        <sz val="10"/>
        <color rgb="FF000000"/>
        <rFont val="Calibri"/>
        <family val="2"/>
      </rPr>
      <t>use more services compared to what they really need (3 points)</t>
    </r>
    <r>
      <rPr>
        <sz val="10"/>
        <color rgb="FF000000"/>
        <rFont val="Calibri"/>
        <family val="2"/>
      </rPr>
      <t xml:space="preserve">, which may lead to </t>
    </r>
    <r>
      <rPr>
        <b/>
        <sz val="10"/>
        <color rgb="FF000000"/>
        <rFont val="Calibri"/>
        <family val="2"/>
      </rPr>
      <t>over-consumption (2 points)</t>
    </r>
    <r>
      <rPr>
        <sz val="10"/>
        <color rgb="FF000000"/>
        <rFont val="Calibri"/>
        <family val="2"/>
      </rPr>
      <t xml:space="preserve">. This </t>
    </r>
    <r>
      <rPr>
        <b/>
        <sz val="10"/>
        <color rgb="FF000000"/>
        <rFont val="Calibri"/>
        <family val="2"/>
      </rPr>
      <t>results from the lower financial cost of illnesses (2 points)</t>
    </r>
    <r>
      <rPr>
        <sz val="10"/>
        <color rgb="FF000000"/>
        <rFont val="Calibri"/>
        <family val="2"/>
      </rPr>
      <t xml:space="preserve"> that insured people face. </t>
    </r>
    <r>
      <rPr>
        <b/>
        <sz val="10"/>
        <color rgb="FF000000"/>
        <rFont val="Calibri"/>
        <family val="2"/>
      </rPr>
      <t xml:space="preserve">(2 points)
Consequences: (3 points per aspect)
</t>
    </r>
    <r>
      <rPr>
        <sz val="10"/>
        <color rgb="FF000000"/>
        <rFont val="Calibri"/>
        <family val="2"/>
      </rPr>
      <t>1. Over consumption of treatments 
2. May create health problems on the insured people, which results from their neglect of health.
3. Create ambiguity and the inability of insurers to monitor their customers. [other "consequences" possible"]</t>
    </r>
  </si>
  <si>
    <t>Describe "moral hazard" in the health insurance market and list three possible consequences.</t>
  </si>
  <si>
    <t>Briefly describe two approaches to how government can reduce information assymetry in healthcare.</t>
  </si>
  <si>
    <t xml:space="preserve">Briefly explain why healthcare itself is often classified as a merit good. </t>
  </si>
  <si>
    <r>
      <t xml:space="preserve">Consuming healthcare provides benefits to the individual consumer, even if he or she does not demand it </t>
    </r>
    <r>
      <rPr>
        <b/>
        <sz val="10"/>
        <color theme="1"/>
        <rFont val="Calibri"/>
        <family val="2"/>
        <scheme val="minor"/>
      </rPr>
      <t>(3 points)</t>
    </r>
    <r>
      <rPr>
        <sz val="10"/>
        <color theme="1"/>
        <rFont val="Calibri"/>
        <family val="2"/>
        <scheme val="minor"/>
      </rPr>
      <t>. It also provides benefits to others (positive externalities)</t>
    </r>
    <r>
      <rPr>
        <b/>
        <sz val="10"/>
        <color theme="1"/>
        <rFont val="Calibri"/>
        <family val="2"/>
        <scheme val="minor"/>
      </rPr>
      <t xml:space="preserve"> (3 points)</t>
    </r>
    <r>
      <rPr>
        <sz val="10"/>
        <color theme="1"/>
        <rFont val="Calibri"/>
        <family val="2"/>
        <scheme val="minor"/>
      </rPr>
      <t>.</t>
    </r>
  </si>
  <si>
    <t>Describe the meaning of the quantity variables that need to be considered in regulations, according to Kumaranayake et al. (2000). Explain the relevance of the variable categories with a short example of their application.</t>
  </si>
  <si>
    <t>Name two relevant institutions involved in regulating India's healthcare market.</t>
  </si>
  <si>
    <t>Which concept refers to a cost or benefit from an individual’s action that impacts other people who have never included it in their considerations?</t>
  </si>
  <si>
    <t>In the Netherlands, for-profit insurers are obliged to also offer the basic package of statutory coverage under the new mandatory regulation.</t>
  </si>
  <si>
    <t>In the Netherlands, for-profit insurers cannot offer supplementary packages.</t>
  </si>
  <si>
    <t xml:space="preserve">In the Netherlands, there is no obligation for for-profit insurers to offer a minimum benefit package. </t>
  </si>
  <si>
    <t>In the Netherlands, for-profit insurers are not allowed to include over-the-counter medications in their benefit package.</t>
  </si>
  <si>
    <t>Describe three reasons for government failures and give one example for each.</t>
  </si>
  <si>
    <r>
      <t xml:space="preserve">1. The effectiveness of an action may be overestimated. Governments have only a limited amount of influence over how private entities respond, and have the potential to undermine the desired objective. </t>
    </r>
    <r>
      <rPr>
        <b/>
        <sz val="10"/>
        <color theme="1"/>
        <rFont val="Calibri"/>
        <family val="2"/>
      </rPr>
      <t xml:space="preserve">(3 points)
</t>
    </r>
    <r>
      <rPr>
        <sz val="10"/>
        <color theme="1"/>
        <rFont val="Calibri"/>
        <family val="2"/>
      </rPr>
      <t xml:space="preserve">Example: Physicians performed a larger number of procedures to safeguard their salaries, notably during the inflationary period 1971-1975 in Canada. </t>
    </r>
    <r>
      <rPr>
        <b/>
        <sz val="10"/>
        <color theme="1"/>
        <rFont val="Calibri"/>
        <family val="2"/>
      </rPr>
      <t xml:space="preserve">(3 points)
</t>
    </r>
    <r>
      <rPr>
        <sz val="10"/>
        <color theme="1"/>
        <rFont val="Calibri"/>
        <family val="2"/>
      </rPr>
      <t xml:space="preserve">2. Governments may lack the competence to administer and implement programs effectively. Indeed, they may be victims of corruption as well as incompetence. </t>
    </r>
    <r>
      <rPr>
        <b/>
        <sz val="10"/>
        <color theme="1"/>
        <rFont val="Calibri"/>
        <family val="2"/>
      </rPr>
      <t xml:space="preserve">(3 points)
</t>
    </r>
    <r>
      <rPr>
        <sz val="10"/>
        <color theme="1"/>
        <rFont val="Calibri"/>
        <family val="2"/>
      </rPr>
      <t xml:space="preserve">Example: The problem is exemplified by two donor-funded public hospitals in two Latin American countries, each having 500 to 600 beds. One was just too enormous to manage and run, and hence could not be used at greater than 60% capacity. The other was so poorly built that it could only hold one-third of the anticipated number of patients. </t>
    </r>
    <r>
      <rPr>
        <b/>
        <sz val="10"/>
        <color theme="1"/>
        <rFont val="Calibri"/>
        <family val="2"/>
      </rPr>
      <t xml:space="preserve">(3 points)
</t>
    </r>
    <r>
      <rPr>
        <sz val="10"/>
        <color theme="1"/>
        <rFont val="Calibri"/>
        <family val="2"/>
      </rPr>
      <t xml:space="preserve">3. The health-care system may be controlled by special interests, both inside and outside the health-care market. </t>
    </r>
    <r>
      <rPr>
        <b/>
        <sz val="10"/>
        <color theme="1"/>
        <rFont val="Calibri"/>
        <family val="2"/>
      </rPr>
      <t xml:space="preserve">(3 points)
</t>
    </r>
    <r>
      <rPr>
        <sz val="10"/>
        <color theme="1"/>
        <rFont val="Calibri"/>
        <family val="2"/>
      </rPr>
      <t>Example: Providing financial assistance for the training of redundant physicians, covering the costs of low-value discretionary treatments for better-off patients, and ensuring the survival of local businesses, governments contribute to the development of incentives that restrict sound policymaking. When public action fails to overcome the opposition of those who would suffer as a result of it, even when society as a whole would benefit from it, it is referred to as a failure of the public action strategy.</t>
    </r>
    <r>
      <rPr>
        <b/>
        <sz val="10"/>
        <color theme="1"/>
        <rFont val="Calibri"/>
        <family val="2"/>
      </rPr>
      <t xml:space="preserve"> (3 points)</t>
    </r>
  </si>
  <si>
    <t>Social justice</t>
  </si>
  <si>
    <t>Efficiency</t>
  </si>
  <si>
    <t>Rawlsian justice</t>
  </si>
  <si>
    <t>Which of these schools of thought is clearly consequentialist in nature?</t>
  </si>
  <si>
    <t>Sen's capability approach</t>
  </si>
  <si>
    <t xml:space="preserve">Who is commonly known as the father of utilitarianism? </t>
  </si>
  <si>
    <t>Briefly differentiate inequality and inequity and explain their relationship.</t>
  </si>
  <si>
    <r>
      <t xml:space="preserve">List six categories of health inequalities according to Whitehead (1992). Which of them are normally </t>
    </r>
    <r>
      <rPr>
        <b/>
        <sz val="10"/>
        <color theme="1"/>
        <rFont val="Calibri"/>
        <family val="2"/>
        <scheme val="minor"/>
      </rPr>
      <t xml:space="preserve">not </t>
    </r>
    <r>
      <rPr>
        <sz val="10"/>
        <color theme="1"/>
        <rFont val="Calibri"/>
        <family val="2"/>
        <scheme val="minor"/>
      </rPr>
      <t>considered inequities in health?</t>
    </r>
  </si>
  <si>
    <r>
      <t xml:space="preserve">1. Biological (or genetic) differences.
2. Health-damaging from free-choice behavior, for example, playing risky sports and pastimes.
3. Temporary health advantage by early adoption of a health-promoting behavior by one group (in case other groups will also catch up soon). 
4. Health-damaging behavior because of severely restrictive choices of lifestyles.
5. Being exposed to stressful and/or unhealthy living and working situations.
6. Deficient access to fundamental health and other public services.
7. “Natural selection or health-related social mobility, involving the tendency for sick people to move down the social scale”. 
</t>
    </r>
    <r>
      <rPr>
        <b/>
        <sz val="10"/>
        <color rgb="FF000000"/>
        <rFont val="Calibri"/>
        <family val="2"/>
      </rPr>
      <t>(</t>
    </r>
    <r>
      <rPr>
        <b/>
        <sz val="10"/>
        <color theme="1"/>
        <rFont val="Calibri"/>
        <family val="2"/>
      </rPr>
      <t>2.5</t>
    </r>
    <r>
      <rPr>
        <b/>
        <sz val="10"/>
        <color rgb="FF000000"/>
        <rFont val="Calibri"/>
        <family val="2"/>
      </rPr>
      <t xml:space="preserve"> points per aspect for each out of six mentioned from the list above)
</t>
    </r>
    <r>
      <rPr>
        <sz val="10"/>
        <color rgb="FF000000"/>
        <rFont val="Calibri"/>
        <family val="2"/>
      </rPr>
      <t xml:space="preserve">Whitehead (1992) claims that the first three categories normally do not count as inequities. </t>
    </r>
    <r>
      <rPr>
        <b/>
        <sz val="10"/>
        <color rgb="FF000000"/>
        <rFont val="Calibri"/>
        <family val="2"/>
      </rPr>
      <t>(3 points)</t>
    </r>
  </si>
  <si>
    <t>Different living conditions</t>
  </si>
  <si>
    <t>Differences in healthcare access</t>
  </si>
  <si>
    <r>
      <t xml:space="preserve">Give one example of a health inequality that does </t>
    </r>
    <r>
      <rPr>
        <b/>
        <sz val="10"/>
        <color theme="1"/>
        <rFont val="Calibri"/>
        <family val="2"/>
        <scheme val="minor"/>
      </rPr>
      <t xml:space="preserve">not </t>
    </r>
    <r>
      <rPr>
        <sz val="10"/>
        <color theme="1"/>
        <rFont val="Calibri"/>
        <family val="2"/>
        <scheme val="minor"/>
      </rPr>
      <t>count as a health inequity. Explain.</t>
    </r>
  </si>
  <si>
    <r>
      <t xml:space="preserve">An example from the category "biological variation" would be the following: Cervical and ovarian cancers only appear in women and prostate cancer only appears in men </t>
    </r>
    <r>
      <rPr>
        <b/>
        <sz val="10"/>
        <color rgb="FF000000"/>
        <rFont val="Calibri"/>
        <family val="2"/>
      </rPr>
      <t>(appropriate example: 3 points)</t>
    </r>
    <r>
      <rPr>
        <sz val="10"/>
        <color rgb="FF000000"/>
        <rFont val="Calibri"/>
        <family val="2"/>
      </rPr>
      <t xml:space="preserve"> This is an inevitable (or unchangable) variation that should not be considered as health inequity. </t>
    </r>
    <r>
      <rPr>
        <b/>
        <sz val="10"/>
        <color rgb="FF000000"/>
        <rFont val="Calibri"/>
        <family val="2"/>
      </rPr>
      <t>(brief explanation: 3 points)</t>
    </r>
  </si>
  <si>
    <t>Differences in occupational harm</t>
  </si>
  <si>
    <t>Market entry barriers</t>
  </si>
  <si>
    <t>Patent law</t>
  </si>
  <si>
    <t>Licensing law</t>
  </si>
  <si>
    <t>Compensation law</t>
  </si>
  <si>
    <t>Loosening the regulatory framework would help to …</t>
  </si>
  <si>
    <t>Merit good</t>
  </si>
  <si>
    <t>Discuss horizontal and vertical equity in the delivery of healthcare and provide an example for each concept.</t>
  </si>
  <si>
    <t>Describe utilitarian theory and its development. Outline a concept in healthcare that is based on utilitarian theory.</t>
  </si>
  <si>
    <r>
      <t>What are two levels of social determinants included in The Commission on Social Determinants of Health conceptual framework? Clarify the range of aspects included in each level</t>
    </r>
    <r>
      <rPr>
        <sz val="10"/>
        <color rgb="FFFF0000"/>
        <rFont val="Calibri"/>
        <family val="2"/>
        <scheme val="minor"/>
      </rPr>
      <t>.</t>
    </r>
  </si>
  <si>
    <r>
      <t>The framework includes two levels of social determinants, namely structural and intermediate determinants</t>
    </r>
    <r>
      <rPr>
        <sz val="10"/>
        <color rgb="FFFF0000"/>
        <rFont val="Calibri"/>
        <family val="2"/>
      </rPr>
      <t>.</t>
    </r>
    <r>
      <rPr>
        <sz val="10"/>
        <color rgb="FF000000"/>
        <rFont val="Calibri"/>
        <family val="2"/>
      </rPr>
      <t xml:space="preserve"> </t>
    </r>
    <r>
      <rPr>
        <b/>
        <sz val="10"/>
        <color rgb="FF000000"/>
        <rFont val="Calibri"/>
        <family val="2"/>
      </rPr>
      <t xml:space="preserve">(3 points) [examples in brackets not required]
</t>
    </r>
    <r>
      <rPr>
        <sz val="10"/>
        <color rgb="FF000000"/>
        <rFont val="Calibri"/>
        <family val="2"/>
      </rPr>
      <t xml:space="preserve">Structural determinants of health inequities consist of broad contextual socioeconomic and political structures in a particular setting, with a variety of categories. </t>
    </r>
    <r>
      <rPr>
        <b/>
        <sz val="10"/>
        <color rgb="FF000000"/>
        <rFont val="Calibri"/>
        <family val="2"/>
      </rPr>
      <t xml:space="preserve">(3 points) </t>
    </r>
    <r>
      <rPr>
        <sz val="10"/>
        <color rgb="FF000000"/>
        <rFont val="Calibri"/>
        <family val="2"/>
      </rPr>
      <t xml:space="preserve">These contextual structures are reversibly related to the socioeconomic position and social class in the society, and also the level of education, occupation or income </t>
    </r>
    <r>
      <rPr>
        <b/>
        <sz val="10"/>
        <color rgb="FF000000"/>
        <rFont val="Calibri"/>
        <family val="2"/>
      </rPr>
      <t>(3 points)</t>
    </r>
    <r>
      <rPr>
        <sz val="10"/>
        <color rgb="FF000000"/>
        <rFont val="Calibri"/>
        <family val="2"/>
      </rPr>
      <t xml:space="preserve">. 
The structural determinants lead to intermediate determinants of health, consisting of: material circumstances (e.g. living and working condition, food availability…) </t>
    </r>
    <r>
      <rPr>
        <b/>
        <sz val="10"/>
        <color rgb="FF000000"/>
        <rFont val="Calibri"/>
        <family val="2"/>
      </rPr>
      <t>(3 points)</t>
    </r>
    <r>
      <rPr>
        <sz val="10"/>
        <color rgb="FF000000"/>
        <rFont val="Calibri"/>
        <family val="2"/>
      </rPr>
      <t xml:space="preserve">; psychosocial factors (e.g. social support, social stigma…); </t>
    </r>
    <r>
      <rPr>
        <b/>
        <sz val="10"/>
        <color rgb="FF000000"/>
        <rFont val="Calibri"/>
        <family val="2"/>
      </rPr>
      <t xml:space="preserve">(3 points) </t>
    </r>
    <r>
      <rPr>
        <sz val="10"/>
        <color rgb="FF000000"/>
        <rFont val="Calibri"/>
        <family val="2"/>
      </rPr>
      <t xml:space="preserve">and behavior (e.g. smoking, alcohol consumption…) and biological (e.g. genetic) factors. </t>
    </r>
    <r>
      <rPr>
        <b/>
        <sz val="10"/>
        <color rgb="FF000000"/>
        <rFont val="Calibri"/>
        <family val="2"/>
      </rPr>
      <t>(3 points)</t>
    </r>
  </si>
  <si>
    <t xml:space="preserve">What approach does the conceptual framework of the Commission on Social Determinants of Health suggest to overcome health inequalities? </t>
  </si>
  <si>
    <r>
      <t xml:space="preserve">Intersectoral action: "A recognized relationship between part or parts of the health sector and part or parts of another sector </t>
    </r>
    <r>
      <rPr>
        <b/>
        <sz val="10"/>
        <color theme="1"/>
        <rFont val="Calibri"/>
        <family val="2"/>
      </rPr>
      <t>(3 points)</t>
    </r>
    <r>
      <rPr>
        <sz val="10"/>
        <color theme="1"/>
        <rFont val="Calibri"/>
        <family val="2"/>
      </rPr>
      <t xml:space="preserve">, that has been formed to take action on an issue or to achieve health outcomes </t>
    </r>
    <r>
      <rPr>
        <b/>
        <sz val="10"/>
        <color theme="1"/>
        <rFont val="Calibri"/>
        <family val="2"/>
      </rPr>
      <t>(3 points)</t>
    </r>
    <r>
      <rPr>
        <sz val="10"/>
        <color theme="1"/>
        <rFont val="Calibri"/>
        <family val="2"/>
      </rPr>
      <t xml:space="preserve"> in a way that is more effective, efficient or sustainable than could be achieved by the health sector working alone" </t>
    </r>
    <r>
      <rPr>
        <b/>
        <sz val="10"/>
        <color theme="1"/>
        <rFont val="Calibri"/>
        <family val="2"/>
      </rPr>
      <t>(3 points)
The collaboration of several</t>
    </r>
    <r>
      <rPr>
        <sz val="10"/>
        <color theme="1"/>
        <rFont val="Calibri"/>
        <family val="2"/>
      </rPr>
      <t xml:space="preserve"> of sectors has the potential to influence the determinants of health and, in some cases, the underlying structures responsible for determinants’ inequitable distribution among social groups. </t>
    </r>
    <r>
      <rPr>
        <b/>
        <sz val="10"/>
        <color theme="1"/>
        <rFont val="Calibri"/>
        <family val="2"/>
      </rPr>
      <t>(3 points)</t>
    </r>
    <r>
      <rPr>
        <sz val="10"/>
        <color theme="1"/>
        <rFont val="Calibri"/>
        <family val="2"/>
      </rPr>
      <t xml:space="preserve"> Relevant sectors include agriculture, food and nutrition; education; gender and women’s rights; labour market and employment policy; welfare and social protection; finance, trade and industrial policy; culture and media; environment, water and sanitation; habitat, housing, land use and urbanization </t>
    </r>
    <r>
      <rPr>
        <b/>
        <sz val="10"/>
        <color theme="1"/>
        <rFont val="Calibri"/>
        <family val="2"/>
      </rPr>
      <t>(Given at least 3 relevant sectors to get full mark - otherwise 2 points each example)</t>
    </r>
  </si>
  <si>
    <t>Solar, O. &amp; Irwin, A. (2010). A conceptual framework for action on the social determinants of health. Social Determinants of Health Discussion Paper 2. Policy and Practice. WHO. </t>
  </si>
  <si>
    <r>
      <t xml:space="preserve">A doctor’s economic perspective can be based on the concept of utility-maximization instead of profit-maximization as compared to the supply side in other markets. </t>
    </r>
    <r>
      <rPr>
        <b/>
        <sz val="10"/>
        <color theme="1"/>
        <rFont val="Calibri"/>
        <family val="2"/>
      </rPr>
      <t>(3 points)</t>
    </r>
    <r>
      <rPr>
        <sz val="10"/>
        <color theme="1"/>
        <rFont val="Calibri"/>
        <family val="2"/>
      </rPr>
      <t xml:space="preserve"> 
There are three determinants of the physician’s utility: (1) the net revenue (π) </t>
    </r>
    <r>
      <rPr>
        <b/>
        <sz val="10"/>
        <color theme="1"/>
        <rFont val="Calibri"/>
        <family val="2"/>
      </rPr>
      <t>(2 points)</t>
    </r>
    <r>
      <rPr>
        <sz val="10"/>
        <color theme="1"/>
        <rFont val="Calibri"/>
        <family val="2"/>
      </rPr>
      <t xml:space="preserve">; (2) leisure (L); </t>
    </r>
    <r>
      <rPr>
        <b/>
        <sz val="10"/>
        <color theme="1"/>
        <rFont val="Calibri"/>
        <family val="2"/>
      </rPr>
      <t>(2 points)</t>
    </r>
    <r>
      <rPr>
        <sz val="10"/>
        <color theme="1"/>
        <rFont val="Calibri"/>
        <family val="2"/>
      </rPr>
      <t xml:space="preserve"> and (3) the demand inducement (I). </t>
    </r>
    <r>
      <rPr>
        <b/>
        <sz val="10"/>
        <color theme="1"/>
        <rFont val="Calibri"/>
        <family val="2"/>
      </rPr>
      <t>(2 points)</t>
    </r>
    <r>
      <rPr>
        <sz val="10"/>
        <color theme="1"/>
        <rFont val="Calibri"/>
        <family val="2"/>
      </rPr>
      <t xml:space="preserve"> While the first two elements have positive effects on the utility (U) of a physician, the latter one contributes to the physician’s utility negatively </t>
    </r>
    <r>
      <rPr>
        <b/>
        <sz val="10"/>
        <color theme="1"/>
        <rFont val="Calibri"/>
        <family val="2"/>
      </rPr>
      <t>(3 points)</t>
    </r>
    <r>
      <rPr>
        <sz val="10"/>
        <color theme="1"/>
        <rFont val="Calibri"/>
        <family val="2"/>
      </rPr>
      <t xml:space="preserve">. 
This model has two essential assumptions. First, each physician is assumed to have a certain number of patients, who paid a pre-defined amount of out-of-pocket money for the health services provided by the physician. This leads to a fixed price of each service delivered. </t>
    </r>
    <r>
      <rPr>
        <b/>
        <sz val="10"/>
        <color theme="1"/>
        <rFont val="Calibri"/>
        <family val="2"/>
      </rPr>
      <t xml:space="preserve">(3 points) 
</t>
    </r>
    <r>
      <rPr>
        <sz val="10"/>
        <color theme="1"/>
        <rFont val="Calibri"/>
        <family val="2"/>
      </rPr>
      <t xml:space="preserve">It is also assumed that the physician is capable to induce the demand by changes in the quantity of services to adjust their earning from the number of services delivered. </t>
    </r>
    <r>
      <rPr>
        <b/>
        <sz val="10"/>
        <color theme="1"/>
        <rFont val="Calibri"/>
        <family val="2"/>
      </rPr>
      <t>(3 points)</t>
    </r>
    <r>
      <rPr>
        <sz val="10"/>
        <color theme="1"/>
        <rFont val="Calibri"/>
        <family val="2"/>
      </rPr>
      <t xml:space="preserve"> </t>
    </r>
  </si>
  <si>
    <r>
      <t xml:space="preserve">The Benchmark Model includes the net income variable, </t>
    </r>
    <r>
      <rPr>
        <b/>
        <sz val="10"/>
        <color theme="1"/>
        <rFont val="Calibri"/>
        <family val="2"/>
        <scheme val="minor"/>
      </rPr>
      <t>(3 points)</t>
    </r>
    <r>
      <rPr>
        <sz val="10"/>
        <color theme="1"/>
        <rFont val="Calibri"/>
        <family val="2"/>
        <scheme val="minor"/>
      </rPr>
      <t xml:space="preserve"> which points out that physicians also seek profit among other goals. This makes the physicians not become a perfect agent. </t>
    </r>
    <r>
      <rPr>
        <b/>
        <sz val="10"/>
        <color theme="1"/>
        <rFont val="Calibri"/>
        <family val="2"/>
        <scheme val="minor"/>
      </rPr>
      <t>(3 points)</t>
    </r>
  </si>
  <si>
    <r>
      <t>Discuss three advantages and three disadvantages</t>
    </r>
    <r>
      <rPr>
        <b/>
        <sz val="10"/>
        <color theme="1"/>
        <rFont val="Calibri"/>
        <family val="2"/>
        <scheme val="minor"/>
      </rPr>
      <t xml:space="preserve"> </t>
    </r>
    <r>
      <rPr>
        <sz val="10"/>
        <color theme="1"/>
        <rFont val="Calibri"/>
        <family val="2"/>
        <scheme val="minor"/>
      </rPr>
      <t>of physician remuneration by means of a salary.</t>
    </r>
  </si>
  <si>
    <t>Which payment method rewards primary care physicians if they meet pre-defined targets?</t>
  </si>
  <si>
    <r>
      <t xml:space="preserve">Global budget is the combination of a prospective and fixed system, where the hospitals receive a fixed budget from the government, normally based on the previous year and a plan for the upcoming year. </t>
    </r>
    <r>
      <rPr>
        <b/>
        <sz val="10"/>
        <color rgb="FF000000"/>
        <rFont val="Calibri"/>
        <family val="2"/>
      </rPr>
      <t>(3 points)</t>
    </r>
    <r>
      <rPr>
        <sz val="10"/>
        <color rgb="FF000000"/>
        <rFont val="Calibri"/>
        <family val="2"/>
      </rPr>
      <t xml:space="preserve"> This payment mechanism helps to reduce the constraints of budget for the third-party payer (i.e. governmental taxation), by transferring the financial risk to the provider (i.e. hospitals). </t>
    </r>
    <r>
      <rPr>
        <b/>
        <sz val="10"/>
        <color rgb="FF000000"/>
        <rFont val="Calibri"/>
        <family val="2"/>
      </rPr>
      <t xml:space="preserve">(3 points)
</t>
    </r>
    <r>
      <rPr>
        <sz val="10"/>
        <color rgb="FF000000"/>
        <rFont val="Calibri"/>
        <family val="2"/>
      </rPr>
      <t xml:space="preserve">Some problems will be created, for example, if the hospital admits an excessive number of patients or provides excessive services, it will face the financial deficit at the end. </t>
    </r>
    <r>
      <rPr>
        <b/>
        <sz val="10"/>
        <color rgb="FF000000"/>
        <rFont val="Calibri"/>
        <family val="2"/>
      </rPr>
      <t>(3 points)</t>
    </r>
    <r>
      <rPr>
        <sz val="10"/>
        <color rgb="FF000000"/>
        <rFont val="Calibri"/>
        <family val="2"/>
      </rPr>
      <t xml:space="preserve"> 
On the other hand, if they try to limit the number of patients or services by, for instance, increasing the waiting time, the patient satisfaction will be diminished. </t>
    </r>
    <r>
      <rPr>
        <b/>
        <sz val="10"/>
        <color rgb="FF000000"/>
        <rFont val="Calibri"/>
        <family val="2"/>
      </rPr>
      <t>(3 points)</t>
    </r>
    <r>
      <rPr>
        <sz val="10"/>
        <color rgb="FF000000"/>
        <rFont val="Calibri"/>
        <family val="2"/>
      </rPr>
      <t xml:space="preserve"> 
At the end of the financial year, the blaming game usually happens between the providers and the payers: the hospitals blame that the government did not provide sufficient money and the government claims that the hospitals did not manage to use the money efficiently. </t>
    </r>
    <r>
      <rPr>
        <b/>
        <sz val="10"/>
        <color rgb="FF000000"/>
        <rFont val="Calibri"/>
        <family val="2"/>
      </rPr>
      <t>(3 points)</t>
    </r>
    <r>
      <rPr>
        <sz val="10"/>
        <color rgb="FF000000"/>
        <rFont val="Calibri"/>
        <family val="2"/>
      </rPr>
      <t xml:space="preserve"> 
In many cases, ‘soft’ additional budgets are used as the solution, by providing extra budgets for hospitals to cover the incurred costs. However, this action may reduce the incentive of cost efficiency among the hospitals. </t>
    </r>
    <r>
      <rPr>
        <b/>
        <sz val="10"/>
        <color rgb="FF000000"/>
        <rFont val="Calibri"/>
        <family val="2"/>
      </rPr>
      <t>(3 points)</t>
    </r>
  </si>
  <si>
    <t>What is a global budget for a hospital? Briefly discuss two advantages and two disadvantages of this payment mechanism and sketch a possible strategy to overcome one of the disadvantages.</t>
  </si>
  <si>
    <r>
      <t>Generic HRQoL measures include items that are not specified for one disease, but rather address general dimensions that can be applied to any health condition.</t>
    </r>
    <r>
      <rPr>
        <b/>
        <sz val="10"/>
        <color rgb="FF000000"/>
        <rFont val="Calibri"/>
        <family val="2"/>
      </rPr>
      <t xml:space="preserve"> (3 points)
</t>
    </r>
    <r>
      <rPr>
        <sz val="10"/>
        <color rgb="FF000000"/>
        <rFont val="Calibri"/>
        <family val="2"/>
      </rPr>
      <t xml:space="preserve">These measures can be further divided into two sub-groups: health profile and preference-based. </t>
    </r>
    <r>
      <rPr>
        <b/>
        <sz val="10"/>
        <color rgb="FF000000"/>
        <rFont val="Calibri"/>
        <family val="2"/>
      </rPr>
      <t>(3 points)</t>
    </r>
    <r>
      <rPr>
        <sz val="10"/>
        <color rgb="FF000000"/>
        <rFont val="Calibri"/>
        <family val="2"/>
      </rPr>
      <t xml:space="preserve"> 
Health profile measures provide an array of scores addressing different domains of HRQoL. </t>
    </r>
    <r>
      <rPr>
        <b/>
        <sz val="10"/>
        <color rgb="FF000000"/>
        <rFont val="Calibri"/>
        <family val="2"/>
      </rPr>
      <t>(3 points)</t>
    </r>
    <r>
      <rPr>
        <sz val="10"/>
        <color rgb="FF000000"/>
        <rFont val="Calibri"/>
        <family val="2"/>
      </rPr>
      <t xml:space="preserve"> For example, one popular health profile measure is the Medical Outcomes Study 36-Item Short Form (SF-36) Health Survey, which includes 8 domains of HRQoL </t>
    </r>
    <r>
      <rPr>
        <b/>
        <sz val="10"/>
        <color rgb="FF000000"/>
        <rFont val="Calibri"/>
        <family val="2"/>
      </rPr>
      <t xml:space="preserve">(3 points, only one example required)
</t>
    </r>
    <r>
      <rPr>
        <sz val="10"/>
        <color rgb="FF000000"/>
        <rFont val="Calibri"/>
        <family val="2"/>
      </rPr>
      <t xml:space="preserve">Preference-based measure provide a single score, also known as health index, usually ranged from 0 (death) to 1 (perfect health). This score reflects the cross-sectional subjective health status of an individual in the time of responses based on that individual’s preference. Utility value can be derived from many of these preference-based measure. </t>
    </r>
    <r>
      <rPr>
        <b/>
        <sz val="10"/>
        <color rgb="FF000000"/>
        <rFont val="Calibri"/>
        <family val="2"/>
      </rPr>
      <t>(3 points)</t>
    </r>
    <r>
      <rPr>
        <sz val="10"/>
        <color rgb="FF000000"/>
        <rFont val="Calibri"/>
        <family val="2"/>
      </rPr>
      <t xml:space="preserve"> 
Popular generic preference-based measures of HRQoL are EuroQol (EQ-5D), Quality of Wellbeing Scale (QWS) and the Health Utilities Index (HUI). </t>
    </r>
    <r>
      <rPr>
        <b/>
        <sz val="10"/>
        <color rgb="FF000000"/>
        <rFont val="Calibri"/>
        <family val="2"/>
      </rPr>
      <t>(3 points, only one example required)</t>
    </r>
  </si>
  <si>
    <r>
      <t xml:space="preserve">Which does </t>
    </r>
    <r>
      <rPr>
        <b/>
        <sz val="10"/>
        <color theme="1"/>
        <rFont val="Calibri"/>
        <family val="2"/>
        <scheme val="minor"/>
      </rPr>
      <t>not</t>
    </r>
    <r>
      <rPr>
        <sz val="10"/>
        <color theme="1"/>
        <rFont val="Calibri"/>
        <family val="2"/>
        <scheme val="minor"/>
      </rPr>
      <t xml:space="preserve"> belong to intermediary determinants in the social determinants of health framework?</t>
    </r>
  </si>
  <si>
    <r>
      <t>Discuss a possible aspect of quality of life that may</t>
    </r>
    <r>
      <rPr>
        <b/>
        <sz val="10"/>
        <color theme="1"/>
        <rFont val="Calibri"/>
        <family val="2"/>
        <scheme val="minor"/>
      </rPr>
      <t xml:space="preserve"> not</t>
    </r>
    <r>
      <rPr>
        <sz val="10"/>
        <color theme="1"/>
        <rFont val="Calibri"/>
        <family val="2"/>
        <scheme val="minor"/>
      </rPr>
      <t xml:space="preserve"> be captured by the concept of health-related quality of life and illustrate with an example.</t>
    </r>
  </si>
  <si>
    <r>
      <t xml:space="preserve">Preference is an umbrella term that contains the two other concepts, value and utility (Drummond et al., 2015) </t>
    </r>
    <r>
      <rPr>
        <b/>
        <sz val="10"/>
        <color theme="1"/>
        <rFont val="Calibri"/>
        <family val="2"/>
      </rPr>
      <t xml:space="preserve">(1.5 points)
</t>
    </r>
    <r>
      <rPr>
        <sz val="10"/>
        <color theme="1"/>
        <rFont val="Calibri"/>
        <family val="2"/>
      </rPr>
      <t xml:space="preserve">Three most popular techniques for measuring individual preferences are rating scale (and its variants), standard gamble (SG) and time-trade-off (TTO). </t>
    </r>
    <r>
      <rPr>
        <b/>
        <sz val="10"/>
        <color theme="1"/>
        <rFont val="Calibri"/>
        <family val="2"/>
      </rPr>
      <t>(1.5 points per technique - total 4.5 points)</t>
    </r>
  </si>
  <si>
    <t>What is the concept of willingness-to-pay (WTP) generally used for? Name two main methods applied to measure WTP.</t>
  </si>
  <si>
    <r>
      <t xml:space="preserve">WTP is used to estimate how much people value a certain health status in monetary terms </t>
    </r>
    <r>
      <rPr>
        <b/>
        <sz val="10"/>
        <color rgb="FF000000"/>
        <rFont val="Calibri"/>
        <family val="2"/>
      </rPr>
      <t>(3 points)</t>
    </r>
    <r>
      <rPr>
        <sz val="10"/>
        <color rgb="FF000000"/>
        <rFont val="Calibri"/>
        <family val="2"/>
      </rPr>
      <t xml:space="preserve">. Two main methods to measure WTP are the ‘contingent valuation method’ </t>
    </r>
    <r>
      <rPr>
        <b/>
        <sz val="10"/>
        <color rgb="FF000000"/>
        <rFont val="Calibri"/>
        <family val="2"/>
      </rPr>
      <t>(1.5 points)</t>
    </r>
    <r>
      <rPr>
        <sz val="10"/>
        <color rgb="FF000000"/>
        <rFont val="Calibri"/>
        <family val="2"/>
      </rPr>
      <t xml:space="preserve"> and ‘choice experiments’ </t>
    </r>
    <r>
      <rPr>
        <b/>
        <sz val="10"/>
        <color rgb="FF000000"/>
        <rFont val="Calibri"/>
        <family val="2"/>
      </rPr>
      <t>(1.5 points).</t>
    </r>
  </si>
  <si>
    <t>The willingness-to-pay approach has created a substantial debate in health research. Discuss three arguments in support of this approach and three arguments against this approach.</t>
  </si>
  <si>
    <t>Describe the fair-innings concept and discuss its rationale focusing on age differences. Illustrate by giving an example.</t>
  </si>
  <si>
    <t>Describe the subjects that are included in econometrics. How would you define applied health econometrics?</t>
  </si>
  <si>
    <t>Which multidisciplinary field comprises the aspects of machine learning and big data?</t>
  </si>
  <si>
    <r>
      <t xml:space="preserve">Data science can be simply understood as the extract of knowledge from data (structured or unstructured), </t>
    </r>
    <r>
      <rPr>
        <b/>
        <sz val="10"/>
        <color theme="1"/>
        <rFont val="Calibri"/>
        <family val="2"/>
      </rPr>
      <t>(3 points)</t>
    </r>
    <r>
      <rPr>
        <sz val="10"/>
        <color theme="1"/>
        <rFont val="Calibri"/>
        <family val="2"/>
      </rPr>
      <t xml:space="preserve"> and the application of this extracted knowledge in explaining phenomena in different areas of interest. </t>
    </r>
    <r>
      <rPr>
        <b/>
        <sz val="10"/>
        <color theme="1"/>
        <rFont val="Calibri"/>
        <family val="2"/>
      </rPr>
      <t>(3 points)</t>
    </r>
    <r>
      <rPr>
        <sz val="10"/>
        <color theme="1"/>
        <rFont val="Calibri"/>
        <family val="2"/>
      </rPr>
      <t xml:space="preserve"> 
</t>
    </r>
    <r>
      <rPr>
        <b/>
        <sz val="10"/>
        <color theme="1"/>
        <rFont val="Calibri"/>
        <family val="2"/>
      </rPr>
      <t xml:space="preserve">OR
</t>
    </r>
    <r>
      <rPr>
        <sz val="10"/>
        <color theme="1"/>
        <rFont val="Calibri"/>
        <family val="2"/>
      </rPr>
      <t xml:space="preserve">Data science is a multidisciplinary field unifying “statistics, data analysis, informatics, and their related methods" </t>
    </r>
    <r>
      <rPr>
        <b/>
        <sz val="10"/>
        <color theme="1"/>
        <rFont val="Calibri"/>
        <family val="2"/>
      </rPr>
      <t xml:space="preserve">(3 points) </t>
    </r>
    <r>
      <rPr>
        <sz val="10"/>
        <color theme="1"/>
        <rFont val="Calibri"/>
        <family val="2"/>
      </rPr>
      <t xml:space="preserve">to "understand and analyze actual phenomena" with data. </t>
    </r>
    <r>
      <rPr>
        <b/>
        <sz val="10"/>
        <color theme="1"/>
        <rFont val="Calibri"/>
        <family val="2"/>
      </rPr>
      <t>(3 points)</t>
    </r>
  </si>
  <si>
    <t>In the context of data science, reporting the prevalence and incidence of a disease can be categorized as ...</t>
  </si>
  <si>
    <t>Causal inference identifies ...</t>
  </si>
  <si>
    <r>
      <rPr>
        <sz val="10"/>
        <color theme="1"/>
        <rFont val="Calibri"/>
        <family val="2"/>
      </rPr>
      <t xml:space="preserve">1. Data have a descriptive task, for example in the form of a quantitative summary of certain features. </t>
    </r>
    <r>
      <rPr>
        <b/>
        <sz val="10"/>
        <color theme="1"/>
        <rFont val="Calibri"/>
        <family val="2"/>
      </rPr>
      <t>(3 points)</t>
    </r>
    <r>
      <rPr>
        <sz val="10"/>
        <color theme="1"/>
        <rFont val="Calibri"/>
        <family val="2"/>
      </rPr>
      <t xml:space="preserve"> An example in health economics is that we can observe the health insurance coverage in the population by collecting data in health insurance types among individuals. </t>
    </r>
    <r>
      <rPr>
        <b/>
        <sz val="10"/>
        <color theme="1"/>
        <rFont val="Calibri"/>
        <family val="2"/>
      </rPr>
      <t xml:space="preserve">(3 points)
</t>
    </r>
    <r>
      <rPr>
        <sz val="10"/>
        <color theme="1"/>
        <rFont val="Calibri"/>
        <family val="2"/>
      </rPr>
      <t xml:space="preserve">2. Data can also be used to predict the patterns. </t>
    </r>
    <r>
      <rPr>
        <b/>
        <sz val="10"/>
        <color theme="1"/>
        <rFont val="Calibri"/>
        <family val="2"/>
      </rPr>
      <t>(3 points)</t>
    </r>
    <r>
      <rPr>
        <sz val="10"/>
        <color theme="1"/>
        <rFont val="Calibri"/>
        <family val="2"/>
      </rPr>
      <t xml:space="preserve"> For example, epidemiologists can use data to predict the risk factors of a particular disease. If some risk factors relate to socioeconomic status (i.e. income, employment, education), insurance types, etc., it falls under the interest of a health economist. </t>
    </r>
    <r>
      <rPr>
        <b/>
        <sz val="10"/>
        <color theme="1"/>
        <rFont val="Calibri"/>
        <family val="2"/>
      </rPr>
      <t xml:space="preserve">(3 points)
</t>
    </r>
    <r>
      <rPr>
        <sz val="10"/>
        <color theme="1"/>
        <rFont val="Calibri"/>
        <family val="2"/>
      </rPr>
      <t xml:space="preserve">3. Moving one step further, data can also reflect the causal inference, </t>
    </r>
    <r>
      <rPr>
        <b/>
        <sz val="10"/>
        <color theme="1"/>
        <rFont val="Calibri"/>
        <family val="2"/>
      </rPr>
      <t xml:space="preserve">(3 points) </t>
    </r>
    <r>
      <rPr>
        <sz val="10"/>
        <color theme="1"/>
        <rFont val="Calibri"/>
        <family val="2"/>
      </rPr>
      <t xml:space="preserve">which means that it can predict if a factor (determinant) causes a particular output. </t>
    </r>
    <r>
      <rPr>
        <b/>
        <sz val="10"/>
        <color theme="1"/>
        <rFont val="Calibri"/>
        <family val="2"/>
      </rPr>
      <t>(3 points)</t>
    </r>
  </si>
  <si>
    <t>a randomized controlled experiment.</t>
  </si>
  <si>
    <t>The Oregon Health Study is an example of …</t>
  </si>
  <si>
    <t>Describe the Oregon Health Study and discuss its design, highlighting three variables of interest.</t>
  </si>
  <si>
    <r>
      <t xml:space="preserve">The implementation of an RCT would be considered unethical in certain circumstances </t>
    </r>
    <r>
      <rPr>
        <b/>
        <sz val="10"/>
        <color theme="1"/>
        <rFont val="Calibri"/>
        <family val="2"/>
      </rPr>
      <t xml:space="preserve">(3 points). </t>
    </r>
    <r>
      <rPr>
        <sz val="10"/>
        <color theme="1"/>
        <rFont val="Calibri"/>
        <family val="2"/>
      </rPr>
      <t>This would be the case if one of the groups would certainly suffer a disadvantage in terms of their health state</t>
    </r>
    <r>
      <rPr>
        <b/>
        <sz val="10"/>
        <color theme="1"/>
        <rFont val="Calibri"/>
        <family val="2"/>
      </rPr>
      <t xml:space="preserve"> (3 points). </t>
    </r>
    <r>
      <rPr>
        <sz val="10"/>
        <color theme="1"/>
        <rFont val="Calibri"/>
        <family val="2"/>
      </rPr>
      <t xml:space="preserve">As an example, we cannot stop breastfeeding on a controlled group of children to see the effectiveness of breastfeeding since it may affect their lives later </t>
    </r>
    <r>
      <rPr>
        <b/>
        <sz val="10"/>
        <color theme="1"/>
        <rFont val="Calibri"/>
        <family val="2"/>
      </rPr>
      <t>(3 points).</t>
    </r>
    <r>
      <rPr>
        <sz val="10"/>
        <color theme="1"/>
        <rFont val="Calibri"/>
        <family val="2"/>
      </rPr>
      <t xml:space="preserve"> Instead, quasi-experimental designs can avoid these constraints and are therefore more common in applied health economics </t>
    </r>
    <r>
      <rPr>
        <b/>
        <sz val="10"/>
        <color theme="1"/>
        <rFont val="Calibri"/>
        <family val="2"/>
      </rPr>
      <t xml:space="preserve">(3 points). </t>
    </r>
    <r>
      <rPr>
        <sz val="10"/>
        <color theme="1"/>
        <rFont val="Calibri"/>
        <family val="2"/>
      </rPr>
      <t xml:space="preserve">There are numerous alternative approaches to quasi-experimental designs that allow the researchers a custom-tailored set-up to effectively address the respective research questions. </t>
    </r>
    <r>
      <rPr>
        <b/>
        <sz val="10"/>
        <color theme="1"/>
        <rFont val="Calibri"/>
        <family val="2"/>
      </rPr>
      <t>(3 points)</t>
    </r>
    <r>
      <rPr>
        <sz val="10"/>
        <color theme="1"/>
        <rFont val="Calibri"/>
        <family val="2"/>
      </rPr>
      <t xml:space="preserve"> The defining difference between RCT and quasi-experiments is the randomization that quasi-experiments do not allocate subjects randomly to the different groups for comparison. </t>
    </r>
    <r>
      <rPr>
        <b/>
        <sz val="10"/>
        <color theme="1"/>
        <rFont val="Calibri"/>
        <family val="2"/>
      </rPr>
      <t>(3 points)</t>
    </r>
  </si>
  <si>
    <r>
      <t xml:space="preserve">An instrumental variable (IV) is an exogenous variable that satisfies two assumptions: 
(1) is associated with the independent variable (treatment) </t>
    </r>
    <r>
      <rPr>
        <b/>
        <sz val="10"/>
        <color rgb="FF000000"/>
        <rFont val="Calibri"/>
        <family val="2"/>
      </rPr>
      <t>(3 points)</t>
    </r>
    <r>
      <rPr>
        <sz val="10"/>
        <color rgb="FF000000"/>
        <rFont val="Calibri"/>
        <family val="2"/>
      </rPr>
      <t xml:space="preserve">; and 
(2) is theoretically unrelated to the dependent variable (outcome), except going through the independent variable. </t>
    </r>
    <r>
      <rPr>
        <b/>
        <sz val="10"/>
        <color rgb="FF000000"/>
        <rFont val="Calibri"/>
        <family val="2"/>
      </rPr>
      <t>(3 points)</t>
    </r>
    <r>
      <rPr>
        <sz val="10"/>
        <color rgb="FF000000"/>
        <rFont val="Calibri"/>
        <family val="2"/>
      </rPr>
      <t xml:space="preserve"> 
To elaborate, the instrumental variable only links to the dependent variable if considering the independent variable as a mediator. </t>
    </r>
    <r>
      <rPr>
        <b/>
        <sz val="10"/>
        <color rgb="FF000000"/>
        <rFont val="Calibri"/>
        <family val="2"/>
      </rPr>
      <t>(3 points)</t>
    </r>
    <r>
      <rPr>
        <sz val="10"/>
        <color rgb="FF000000"/>
        <rFont val="Calibri"/>
        <family val="2"/>
      </rPr>
      <t xml:space="preserve"> Given that, the strategy for causal inference is to see the variation in the dependent variable, explained by the IV. </t>
    </r>
    <r>
      <rPr>
        <b/>
        <sz val="10"/>
        <color rgb="FF000000"/>
        <rFont val="Calibri"/>
        <family val="2"/>
      </rPr>
      <t>(3 points)</t>
    </r>
    <r>
      <rPr>
        <sz val="10"/>
        <color rgb="FF000000"/>
        <rFont val="Calibri"/>
        <family val="2"/>
      </rPr>
      <t xml:space="preserve"> 
However, in practice, the identification of IV is a challenge, since in theory, the assumption 1 mentioned above can be tested but the assumption 2 cannot be tested empirically (Newhouse &amp; McClellan, 1998). </t>
    </r>
    <r>
      <rPr>
        <b/>
        <sz val="10"/>
        <color rgb="FF000000"/>
        <rFont val="Calibri"/>
        <family val="2"/>
      </rPr>
      <t xml:space="preserve">(3 points) </t>
    </r>
    <r>
      <rPr>
        <sz val="10"/>
        <color rgb="FF000000"/>
        <rFont val="Calibri"/>
        <family val="2"/>
      </rPr>
      <t xml:space="preserve">The reason can be claimed that there may be another exogenous variable that linked with both IV and the dependent variable, without being related to the independent variable. </t>
    </r>
    <r>
      <rPr>
        <b/>
        <sz val="10"/>
        <color rgb="FF000000"/>
        <rFont val="Calibri"/>
        <family val="2"/>
      </rPr>
      <t>(3 points)</t>
    </r>
  </si>
  <si>
    <r>
      <rPr>
        <sz val="10"/>
        <rFont val="Calibri"/>
        <family val="2"/>
        <scheme val="minor"/>
      </rPr>
      <t>Define an instrumental variable and explain h</t>
    </r>
    <r>
      <rPr>
        <sz val="10"/>
        <color theme="1"/>
        <rFont val="Calibri"/>
        <family val="2"/>
        <scheme val="minor"/>
      </rPr>
      <t>ow this can be used for causal inference. Describe a practical challenge of identifying an instrumental variable.</t>
    </r>
  </si>
  <si>
    <r>
      <t xml:space="preserve">Insurance coverage' is an independent or explanatory variable </t>
    </r>
    <r>
      <rPr>
        <b/>
        <sz val="10"/>
        <color rgb="FF000000"/>
        <rFont val="Calibri"/>
        <family val="2"/>
      </rPr>
      <t>(1.5 points)</t>
    </r>
    <r>
      <rPr>
        <sz val="10"/>
        <color rgb="FF000000"/>
        <rFont val="Calibri"/>
        <family val="2"/>
      </rPr>
      <t xml:space="preserve">, 'health' a dependent variable </t>
    </r>
    <r>
      <rPr>
        <b/>
        <sz val="10"/>
        <color rgb="FF000000"/>
        <rFont val="Calibri"/>
        <family val="2"/>
      </rPr>
      <t>(1.5 points)</t>
    </r>
    <r>
      <rPr>
        <sz val="10"/>
        <color rgb="FF000000"/>
        <rFont val="Calibri"/>
        <family val="2"/>
      </rPr>
      <t xml:space="preserve">. A (linear or non-linear) regression model may serve to describe the relation between these two variables </t>
    </r>
    <r>
      <rPr>
        <b/>
        <sz val="10"/>
        <color rgb="FF000000"/>
        <rFont val="Calibri"/>
        <family val="2"/>
      </rPr>
      <t>(3 points)</t>
    </r>
    <r>
      <rPr>
        <sz val="10"/>
        <color rgb="FF000000"/>
        <rFont val="Calibri"/>
        <family val="2"/>
      </rPr>
      <t>.</t>
    </r>
  </si>
  <si>
    <r>
      <t xml:space="preserve">Surveys contain either or both of the following two types of questions: 1. Closed-ended questions (variables suitable for quantitative analysis) </t>
    </r>
    <r>
      <rPr>
        <b/>
        <sz val="10"/>
        <color rgb="FF000000"/>
        <rFont val="Calibri"/>
        <family val="2"/>
      </rPr>
      <t>(3 points)</t>
    </r>
    <r>
      <rPr>
        <sz val="10"/>
        <color rgb="FF000000"/>
        <rFont val="Calibri"/>
        <family val="2"/>
      </rPr>
      <t xml:space="preserve">. 2. Open-ended questions (suitable for qualitative analysis) </t>
    </r>
    <r>
      <rPr>
        <b/>
        <sz val="10"/>
        <color rgb="FF000000"/>
        <rFont val="Calibri"/>
        <family val="2"/>
      </rPr>
      <t>(3 points).</t>
    </r>
    <r>
      <rPr>
        <sz val="10"/>
        <color rgb="FF000000"/>
        <rFont val="Calibri"/>
        <family val="2"/>
      </rPr>
      <t xml:space="preserve"> </t>
    </r>
  </si>
  <si>
    <r>
      <t xml:space="preserve">Various designs of observational studies including cohort, case-control, cross-sectional, ecological, case study or mixed designs are used to collect data for analysis. </t>
    </r>
    <r>
      <rPr>
        <b/>
        <sz val="10"/>
        <color rgb="FF000000"/>
        <rFont val="Calibri"/>
        <family val="2"/>
      </rPr>
      <t xml:space="preserve">(2 points per correct term, up to 6 points)
</t>
    </r>
    <r>
      <rPr>
        <sz val="10"/>
        <color rgb="FF000000"/>
        <rFont val="Calibri"/>
        <family val="2"/>
      </rPr>
      <t xml:space="preserve">The key areas in which the designs of observational studies differ are: 1. The design and definition of groups, for example a cohort, a certain number of cases, or a particular sub-population at a given time. </t>
    </r>
    <r>
      <rPr>
        <b/>
        <sz val="10"/>
        <color rgb="FF000000"/>
        <rFont val="Calibri"/>
        <family val="2"/>
      </rPr>
      <t>(3 points)</t>
    </r>
    <r>
      <rPr>
        <sz val="10"/>
        <color rgb="FF000000"/>
        <rFont val="Calibri"/>
        <family val="2"/>
      </rPr>
      <t xml:space="preserve"> 2. Time of follow-up, for example frequency (once, ten times) and intervals (weekly, annually). </t>
    </r>
    <r>
      <rPr>
        <b/>
        <sz val="10"/>
        <color rgb="FF000000"/>
        <rFont val="Calibri"/>
        <family val="2"/>
      </rPr>
      <t xml:space="preserve">(3 points)
</t>
    </r>
    <r>
      <rPr>
        <sz val="10"/>
        <color rgb="FF000000"/>
        <rFont val="Calibri"/>
        <family val="2"/>
      </rPr>
      <t xml:space="preserve">The common disadvantage of all types of observational studies is non-response (or missing) data, which are the items that are not filled or somehow missing from some participants. </t>
    </r>
    <r>
      <rPr>
        <b/>
        <sz val="10"/>
        <color rgb="FF000000"/>
        <rFont val="Calibri"/>
        <family val="2"/>
      </rPr>
      <t xml:space="preserve">(3 points)
</t>
    </r>
    <r>
      <rPr>
        <sz val="10"/>
        <color rgb="FF000000"/>
        <rFont val="Calibri"/>
        <family val="2"/>
      </rPr>
      <t xml:space="preserve">Missing data sometimes might contain useful meaning in analysis, and sometimes it does not. Therefore, missing data needs to be handled carefully. </t>
    </r>
    <r>
      <rPr>
        <b/>
        <sz val="10"/>
        <color rgb="FF000000"/>
        <rFont val="Calibri"/>
        <family val="2"/>
      </rPr>
      <t>(3 points)</t>
    </r>
    <r>
      <rPr>
        <sz val="10"/>
        <color rgb="FF000000"/>
        <rFont val="Calibri"/>
        <family val="2"/>
      </rPr>
      <t xml:space="preserve"> </t>
    </r>
  </si>
  <si>
    <t>List three designs of observational studies. Explain the two design areas of observational studies that represent the key differences. Describe the common disadvantage of observational studies.</t>
  </si>
  <si>
    <r>
      <t xml:space="preserve">For this particular type of outcome, the most common model used is the Cox regression model </t>
    </r>
    <r>
      <rPr>
        <b/>
        <sz val="10"/>
        <color theme="1"/>
        <rFont val="Calibri"/>
        <family val="2"/>
        <scheme val="minor"/>
      </rPr>
      <t>(3 points)</t>
    </r>
    <r>
      <rPr>
        <sz val="10"/>
        <color theme="1"/>
        <rFont val="Calibri"/>
        <family val="2"/>
        <scheme val="minor"/>
      </rPr>
      <t xml:space="preserve">. A patient's probability of survival changes with a new medical technology. </t>
    </r>
    <r>
      <rPr>
        <b/>
        <sz val="10"/>
        <color theme="1"/>
        <rFont val="Calibri"/>
        <family val="2"/>
        <scheme val="minor"/>
      </rPr>
      <t>(3 points, other examples possible)</t>
    </r>
  </si>
  <si>
    <t>Define a linear regression model and formulate the linear regression function of one independent variable and one dependent variable. Define and briefly explain the parameters in the function.</t>
  </si>
  <si>
    <r>
      <t xml:space="preserve">Linear regression is a simple model reflecting a linear relationship between one or more independent variables and a dependent variable. </t>
    </r>
    <r>
      <rPr>
        <b/>
        <sz val="10"/>
        <color theme="1"/>
        <rFont val="Calibri"/>
        <family val="2"/>
      </rPr>
      <t>(3 points)</t>
    </r>
    <r>
      <rPr>
        <sz val="10"/>
        <color theme="1"/>
        <rFont val="Calibri"/>
        <family val="2"/>
      </rPr>
      <t xml:space="preserve"> The equation of one independent and one dependent variable looks like: 
Y = α + βX + ε </t>
    </r>
    <r>
      <rPr>
        <b/>
        <sz val="10"/>
        <color theme="1"/>
        <rFont val="Calibri"/>
        <family val="2"/>
      </rPr>
      <t xml:space="preserve">(3 points)
</t>
    </r>
    <r>
      <rPr>
        <sz val="10"/>
        <color theme="1"/>
        <rFont val="Calibri"/>
        <family val="2"/>
      </rPr>
      <t xml:space="preserve">In this function, α is the intercept </t>
    </r>
    <r>
      <rPr>
        <b/>
        <sz val="10"/>
        <color theme="1"/>
        <rFont val="Calibri"/>
        <family val="2"/>
      </rPr>
      <t>(2 points)</t>
    </r>
    <r>
      <rPr>
        <sz val="10"/>
        <color theme="1"/>
        <rFont val="Calibri"/>
        <family val="2"/>
      </rPr>
      <t xml:space="preserve">, which is the predicted value of Y when X = 0; </t>
    </r>
    <r>
      <rPr>
        <b/>
        <sz val="10"/>
        <color theme="1"/>
        <rFont val="Calibri"/>
        <family val="2"/>
      </rPr>
      <t>(2 points).</t>
    </r>
    <r>
      <rPr>
        <sz val="10"/>
        <color theme="1"/>
        <rFont val="Calibri"/>
        <family val="2"/>
      </rPr>
      <t xml:space="preserve"> β is the regression coefficient </t>
    </r>
    <r>
      <rPr>
        <b/>
        <sz val="10"/>
        <color theme="1"/>
        <rFont val="Calibri"/>
        <family val="2"/>
      </rPr>
      <t>(2 points)</t>
    </r>
    <r>
      <rPr>
        <sz val="10"/>
        <color theme="1"/>
        <rFont val="Calibri"/>
        <family val="2"/>
      </rPr>
      <t xml:space="preserve">, which represents the degree of impact of independent variable X on the dependent available Y </t>
    </r>
    <r>
      <rPr>
        <b/>
        <sz val="10"/>
        <color theme="1"/>
        <rFont val="Calibri"/>
        <family val="2"/>
      </rPr>
      <t xml:space="preserve">(2 points). </t>
    </r>
    <r>
      <rPr>
        <sz val="10"/>
        <color theme="1"/>
        <rFont val="Calibri"/>
        <family val="2"/>
      </rPr>
      <t xml:space="preserve">ε is the error term </t>
    </r>
    <r>
      <rPr>
        <b/>
        <sz val="10"/>
        <color theme="1"/>
        <rFont val="Calibri"/>
        <family val="2"/>
      </rPr>
      <t>(2 points)</t>
    </r>
    <r>
      <rPr>
        <sz val="10"/>
        <color theme="1"/>
        <rFont val="Calibri"/>
        <family val="2"/>
      </rPr>
      <t xml:space="preserve">, which captures all the variation in Y that is not explained by X. </t>
    </r>
    <r>
      <rPr>
        <b/>
        <sz val="10"/>
        <color theme="1"/>
        <rFont val="Calibri"/>
        <family val="2"/>
      </rPr>
      <t>(2 points)</t>
    </r>
    <r>
      <rPr>
        <sz val="10"/>
        <color theme="1"/>
        <rFont val="Calibri"/>
        <family val="2"/>
      </rPr>
      <t xml:space="preserve"> </t>
    </r>
  </si>
  <si>
    <t>the assumption of normal distribution of residuals does not hold for many relevant variables.</t>
  </si>
  <si>
    <t>health data are often incomplete.</t>
  </si>
  <si>
    <t>survey respondents overstate their health expenditure.</t>
  </si>
  <si>
    <t>survey data are systematically biased.</t>
  </si>
  <si>
    <t>The ordinary least squares (OLS) method seeks to find the smallest value for the sum of all squared ...</t>
  </si>
  <si>
    <t>Employees and employers</t>
  </si>
  <si>
    <t>All taxpayers</t>
  </si>
  <si>
    <t>Unemployed and self-employed</t>
  </si>
  <si>
    <t>Civil servants</t>
  </si>
  <si>
    <t>New Cooperative Medical Scheme (NCMS)</t>
  </si>
  <si>
    <t>fluctuate.</t>
  </si>
  <si>
    <t>More than half of all hospitalizations are covered by the public sector in rural India.</t>
  </si>
  <si>
    <t>More than half of all hospitalizations are covered by the public sector in India's urban areas.</t>
  </si>
  <si>
    <t>Define inequality in your own words and name two forms of inequality in the healthcare context.</t>
  </si>
  <si>
    <r>
      <t xml:space="preserve">Inequality is the unequal distribution in quantity of goods among people </t>
    </r>
    <r>
      <rPr>
        <b/>
        <sz val="10"/>
        <color theme="1"/>
        <rFont val="Calibri"/>
        <family val="2"/>
        <scheme val="minor"/>
      </rPr>
      <t xml:space="preserve">(3 points). </t>
    </r>
    <r>
      <rPr>
        <sz val="10"/>
        <color theme="1"/>
        <rFont val="Calibri"/>
        <family val="2"/>
        <scheme val="minor"/>
      </rPr>
      <t xml:space="preserve">The inequality of health itself </t>
    </r>
    <r>
      <rPr>
        <b/>
        <sz val="10"/>
        <color theme="1"/>
        <rFont val="Calibri"/>
        <family val="2"/>
        <scheme val="minor"/>
      </rPr>
      <t xml:space="preserve">(1.5 points) </t>
    </r>
    <r>
      <rPr>
        <sz val="10"/>
        <color theme="1"/>
        <rFont val="Calibri"/>
        <family val="2"/>
        <scheme val="minor"/>
      </rPr>
      <t xml:space="preserve">and the inequality of access to healthcare </t>
    </r>
    <r>
      <rPr>
        <b/>
        <sz val="10"/>
        <color theme="1"/>
        <rFont val="Calibri"/>
        <family val="2"/>
        <scheme val="minor"/>
      </rPr>
      <t>(1.5 points)</t>
    </r>
    <r>
      <rPr>
        <sz val="10"/>
        <color theme="1"/>
        <rFont val="Calibri"/>
        <family val="2"/>
        <scheme val="minor"/>
      </rPr>
      <t xml:space="preserve"> are two forms of inequality that matter in the healthcare context.</t>
    </r>
  </si>
  <si>
    <t>Which concept suggests a fair distribution of goods?</t>
  </si>
  <si>
    <t>Which answer option correctly covers three important categories of health system inputs?</t>
  </si>
  <si>
    <t>first level caretakers</t>
  </si>
  <si>
    <t>common perspective and patient perspective.</t>
  </si>
  <si>
    <t>informal perspective and formal perspective.</t>
  </si>
  <si>
    <t>Figure "Fee test of inducement" on p. 125 in above course book draft</t>
  </si>
  <si>
    <t>free test of inducement.</t>
  </si>
  <si>
    <t>health status and consumption.</t>
  </si>
  <si>
    <t>Describe the regression discontinuity design and its relevance for causal inference. Give and explain a real-world example to illustrate this design.</t>
  </si>
  <si>
    <r>
      <t xml:space="preserve">1. The study sample needs to be selected appropriately in consistent with the hypothesis so the results are appropriately generalizable. Sample size needs to be sufficient to detect the important difference between groups. 
2. A good randomization technique to minimize the confounding variables and selection bias.
3. Except for the intervention itself, experimental and control groups are treated identically.
4. The investigator is blinded to which group the individual is assigned and which to group the treatment is allocated. 
5. Subjects are analyzed within their allocated group, either they have intended or unintended (blinded) intervention.
6. Analysis should purely focus on answering the research question, either the result is significant or not.
</t>
    </r>
    <r>
      <rPr>
        <b/>
        <sz val="10"/>
        <color rgb="FF000000"/>
        <rFont val="Calibri"/>
        <family val="2"/>
      </rPr>
      <t>(3 points per aspect)</t>
    </r>
  </si>
  <si>
    <t>List six features of a well-designed randomized control trial, as pointed out by Kendall (2003).</t>
  </si>
  <si>
    <r>
      <t xml:space="preserve">In healthcare, the relationship between a patient (the "principal") and a doctor (the "agent") can be described as an agency relationship </t>
    </r>
    <r>
      <rPr>
        <b/>
        <sz val="10"/>
        <color rgb="FF000000"/>
        <rFont val="Calibri"/>
        <family val="2"/>
      </rPr>
      <t xml:space="preserve">(1.5 points). 
</t>
    </r>
    <r>
      <rPr>
        <sz val="10"/>
        <color rgb="FF000000"/>
        <rFont val="Calibri"/>
        <family val="2"/>
      </rPr>
      <t xml:space="preserve">Usually it is assumed that the patient is relatively uninformed and the doctor has full information on the patient's illness and treatment options </t>
    </r>
    <r>
      <rPr>
        <b/>
        <sz val="10"/>
        <color rgb="FF000000"/>
        <rFont val="Calibri"/>
        <family val="2"/>
      </rPr>
      <t>(1.5 points)</t>
    </r>
    <r>
      <rPr>
        <sz val="10"/>
        <color rgb="FF000000"/>
        <rFont val="Calibri"/>
        <family val="2"/>
      </rPr>
      <t xml:space="preserve">. Given that the doctor also has a profit interest, there is a risk of overprovision of services and supplier-induced demand (SID) </t>
    </r>
    <r>
      <rPr>
        <b/>
        <sz val="10"/>
        <color rgb="FF000000"/>
        <rFont val="Calibri"/>
        <family val="2"/>
      </rPr>
      <t>(3 points)</t>
    </r>
    <r>
      <rPr>
        <sz val="10"/>
        <color rgb="FF000000"/>
        <rFont val="Calibri"/>
        <family val="2"/>
      </rPr>
      <t>. (Alternative answers possible)</t>
    </r>
  </si>
  <si>
    <r>
      <rPr>
        <sz val="10"/>
        <color theme="1"/>
        <rFont val="Calibri"/>
        <family val="2"/>
      </rPr>
      <t xml:space="preserve">Herd immunity is the indirect protection from an infectious disease that happens when a population is immune either through vaccination or immunity developed through previous infection </t>
    </r>
    <r>
      <rPr>
        <b/>
        <sz val="10"/>
        <color theme="1"/>
        <rFont val="Calibri"/>
        <family val="2"/>
      </rPr>
      <t xml:space="preserve">(3 points). </t>
    </r>
    <r>
      <rPr>
        <sz val="10"/>
        <color theme="1"/>
        <rFont val="Calibri"/>
        <family val="2"/>
      </rPr>
      <t xml:space="preserve">It requires that a large share of the population is immune (the share differs depending on the reproduction value/the disease's capacity to spread) </t>
    </r>
    <r>
      <rPr>
        <b/>
        <sz val="10"/>
        <color theme="1"/>
        <rFont val="Calibri"/>
        <family val="2"/>
      </rPr>
      <t xml:space="preserve">(3 points). 
</t>
    </r>
    <r>
      <rPr>
        <sz val="10"/>
        <color theme="1"/>
        <rFont val="Calibri"/>
        <family val="2"/>
      </rPr>
      <t xml:space="preserve">In order to build on herd immunity, public health authorities must work towards achieving a certain level of vaccination coverage among the population </t>
    </r>
    <r>
      <rPr>
        <b/>
        <sz val="10"/>
        <color theme="1"/>
        <rFont val="Calibri"/>
        <family val="2"/>
      </rPr>
      <t>(3 points)</t>
    </r>
    <r>
      <rPr>
        <sz val="10"/>
        <color theme="1"/>
        <rFont val="Calibri"/>
        <family val="2"/>
      </rPr>
      <t xml:space="preserve">. In a pandemic situation, this is generally recommended, rather than exposing the population to the virus that causes the sickness. </t>
    </r>
    <r>
      <rPr>
        <b/>
        <sz val="10"/>
        <color theme="1"/>
        <rFont val="Calibri"/>
        <family val="2"/>
      </rPr>
      <t>(3 points)</t>
    </r>
    <r>
      <rPr>
        <sz val="10"/>
        <color theme="1"/>
        <rFont val="Calibri"/>
        <family val="2"/>
      </rPr>
      <t xml:space="preserve"> It would be necessary to vaccinate a substantial percentage of a community in order to successfully build herd immunity against COVID-19 hence limiting the quantity of virus that may potentially circulate throughout the population. </t>
    </r>
    <r>
      <rPr>
        <b/>
        <sz val="10"/>
        <color theme="1"/>
        <rFont val="Calibri"/>
        <family val="2"/>
      </rPr>
      <t xml:space="preserve">(3 points)
</t>
    </r>
    <r>
      <rPr>
        <sz val="10"/>
        <color theme="1"/>
        <rFont val="Calibri"/>
        <family val="2"/>
      </rPr>
      <t xml:space="preserve">The purpose of achieving herd immunity is multifaceted. Most importantly, vulnerable individuals should be kept secure and protected from sickness when they are unable to get vaccinations (for example, owing to health issues that may cause adverse events or vaccine allergies). </t>
    </r>
    <r>
      <rPr>
        <b/>
        <sz val="10"/>
        <color theme="1"/>
        <rFont val="Calibri"/>
        <family val="2"/>
      </rPr>
      <t>(3 points)</t>
    </r>
    <r>
      <rPr>
        <b/>
        <sz val="10"/>
        <color rgb="FF000000"/>
        <rFont val="Calibri"/>
        <family val="2"/>
      </rPr>
      <t xml:space="preserve">
</t>
    </r>
  </si>
  <si>
    <r>
      <t xml:space="preserve">1. Environmental health services (environmental or structural prevention) are an oft-cited example of a concept close to a public good </t>
    </r>
    <r>
      <rPr>
        <b/>
        <sz val="10"/>
        <color theme="1"/>
        <rFont val="Calibri"/>
        <family val="2"/>
        <scheme val="minor"/>
      </rPr>
      <t>(3 points for the example)</t>
    </r>
    <r>
      <rPr>
        <sz val="10"/>
        <color theme="1"/>
        <rFont val="Calibri"/>
        <family val="2"/>
        <scheme val="minor"/>
      </rPr>
      <t xml:space="preserve">. 
Here, non-excludability means that improved environmental conditions benefit everybody's health and nobody is excluded </t>
    </r>
    <r>
      <rPr>
        <b/>
        <sz val="10"/>
        <color theme="1"/>
        <rFont val="Calibri"/>
        <family val="2"/>
        <scheme val="minor"/>
      </rPr>
      <t>(3 points)</t>
    </r>
    <r>
      <rPr>
        <sz val="10"/>
        <color theme="1"/>
        <rFont val="Calibri"/>
        <family val="2"/>
        <scheme val="minor"/>
      </rPr>
      <t>. 
The other property of a public good, non-rivalry, means that the benefit is available without anybody competing for its achievement</t>
    </r>
    <r>
      <rPr>
        <b/>
        <sz val="10"/>
        <color theme="1"/>
        <rFont val="Calibri"/>
        <family val="2"/>
        <scheme val="minor"/>
      </rPr>
      <t xml:space="preserve"> (3 points)</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 xml:space="preserve">2. Another example of a health service with public goods character is that of a health awareness campaign </t>
    </r>
    <r>
      <rPr>
        <b/>
        <sz val="10"/>
        <color theme="1"/>
        <rFont val="Calibri"/>
        <family val="2"/>
        <scheme val="minor"/>
      </rPr>
      <t>(3 points)</t>
    </r>
    <r>
      <rPr>
        <sz val="10"/>
        <color theme="1"/>
        <rFont val="Calibri"/>
        <family val="2"/>
        <scheme val="minor"/>
      </rPr>
      <t xml:space="preserve">. 
Again, non-excludability means that potentially everybody is reached by the messages (e.g. posters in the street) without the option of exclusive consumption </t>
    </r>
    <r>
      <rPr>
        <b/>
        <sz val="10"/>
        <color theme="1"/>
        <rFont val="Calibri"/>
        <family val="2"/>
        <scheme val="minor"/>
      </rPr>
      <t>(3 points)</t>
    </r>
    <r>
      <rPr>
        <sz val="10"/>
        <color theme="1"/>
        <rFont val="Calibri"/>
        <family val="2"/>
        <scheme val="minor"/>
      </rPr>
      <t xml:space="preserve">. 
Non-rivalry means that the beneficiaries do not compete for utilising the service </t>
    </r>
    <r>
      <rPr>
        <b/>
        <sz val="10"/>
        <color theme="1"/>
        <rFont val="Calibri"/>
        <family val="2"/>
        <scheme val="minor"/>
      </rPr>
      <t>(3 points). [other examples possible]</t>
    </r>
  </si>
  <si>
    <t>Required reading:
Rivers, P. A., &amp; Glover, S. H. (2008). Healthcare competition, strategic mission, and patient satisfaction: Research model and propositions. Journal of Health Organization and Management, 22(6), 627–641. https://doi.org/10.1108/14777260810916597  </t>
  </si>
  <si>
    <t>Required reading:
Bloom, G., Kanjilal, B., &amp; Peters, D. H. (2008). Regulating healthcare markets in China and India. Health Affairs, 27(4), 952–963. https://doi.org/10.1377/hlthaff.27.4.952  </t>
  </si>
  <si>
    <r>
      <t xml:space="preserve">Pls indicate full source of the required reading here
author, year of publication, </t>
    </r>
    <r>
      <rPr>
        <b/>
        <sz val="10"/>
        <color theme="1"/>
        <rFont val="Calibri"/>
        <family val="2"/>
        <scheme val="minor"/>
      </rPr>
      <t>title and publisher</t>
    </r>
    <r>
      <rPr>
        <sz val="10"/>
        <color theme="1"/>
        <rFont val="Calibri"/>
        <family val="2"/>
        <scheme val="minor"/>
      </rPr>
      <t xml:space="preserve"> - as in MC_063-65</t>
    </r>
  </si>
  <si>
    <r>
      <t xml:space="preserve">Which is </t>
    </r>
    <r>
      <rPr>
        <b/>
        <sz val="10"/>
        <color theme="1"/>
        <rFont val="Calibri"/>
        <family val="2"/>
        <scheme val="minor"/>
      </rPr>
      <t>not</t>
    </r>
    <r>
      <rPr>
        <sz val="10"/>
        <color theme="1"/>
        <rFont val="Calibri"/>
        <family val="2"/>
        <scheme val="minor"/>
      </rPr>
      <t xml:space="preserve"> a possible justification for redistribution?</t>
    </r>
  </si>
  <si>
    <r>
      <t xml:space="preserve">Horizonal equity in healthcare implies that individuals with the same healthcare needs should receive the same care. </t>
    </r>
    <r>
      <rPr>
        <b/>
        <sz val="10"/>
        <color theme="1"/>
        <rFont val="Calibri"/>
        <family val="2"/>
      </rPr>
      <t xml:space="preserve">(3 points) 
</t>
    </r>
    <r>
      <rPr>
        <sz val="10"/>
        <color theme="1"/>
        <rFont val="Calibri"/>
        <family val="2"/>
      </rPr>
      <t xml:space="preserve">This concept is reflected in the concept of universal health coverage where a common (minimum) benefit package exists. The same package of services is available to everyone. Treatment will be determined based on need according to a common standard </t>
    </r>
    <r>
      <rPr>
        <b/>
        <sz val="10"/>
        <color theme="1"/>
        <rFont val="Calibri"/>
        <family val="2"/>
      </rPr>
      <t>(3 points).</t>
    </r>
    <r>
      <rPr>
        <sz val="10"/>
        <color theme="1"/>
        <rFont val="Calibri"/>
        <family val="2"/>
      </rPr>
      <t xml:space="preserve"> One challenge is to determine what equity in care means when needs arise in different spatial or socio-economic contexts </t>
    </r>
    <r>
      <rPr>
        <b/>
        <sz val="10"/>
        <color theme="1"/>
        <rFont val="Calibri"/>
        <family val="2"/>
      </rPr>
      <t xml:space="preserve">(3 points). 
</t>
    </r>
    <r>
      <rPr>
        <sz val="10"/>
        <color theme="1"/>
        <rFont val="Calibri"/>
        <family val="2"/>
      </rPr>
      <t xml:space="preserve">Vertical equity refers to the idea that people with different healthcare needs should receive </t>
    </r>
    <r>
      <rPr>
        <u/>
        <sz val="10"/>
        <color theme="1"/>
        <rFont val="Calibri"/>
        <family val="2"/>
      </rPr>
      <t>appropriately</t>
    </r>
    <r>
      <rPr>
        <sz val="10"/>
        <color theme="1"/>
        <rFont val="Calibri"/>
        <family val="2"/>
      </rPr>
      <t xml:space="preserve"> different care. </t>
    </r>
    <r>
      <rPr>
        <b/>
        <sz val="10"/>
        <color theme="1"/>
        <rFont val="Calibri"/>
        <family val="2"/>
      </rPr>
      <t xml:space="preserve">(3 points) 
</t>
    </r>
    <r>
      <rPr>
        <sz val="10"/>
        <color theme="1"/>
        <rFont val="Calibri"/>
        <family val="2"/>
      </rPr>
      <t xml:space="preserve">The challenge in this approach is how to determine the appropriate differences in resource allocation according to the difference in need. </t>
    </r>
    <r>
      <rPr>
        <b/>
        <sz val="10"/>
        <color theme="1"/>
        <rFont val="Calibri"/>
        <family val="2"/>
      </rPr>
      <t>(3 points)</t>
    </r>
    <r>
      <rPr>
        <sz val="10"/>
        <color theme="1"/>
        <rFont val="Calibri"/>
        <family val="2"/>
      </rPr>
      <t xml:space="preserve"> 
For example, this concept requires attention in health interventions targeting the poor to reduce the health gap between the poor and the rich </t>
    </r>
    <r>
      <rPr>
        <b/>
        <sz val="10"/>
        <color theme="1"/>
        <rFont val="Calibri"/>
        <family val="2"/>
      </rPr>
      <t>(3 points)</t>
    </r>
    <r>
      <rPr>
        <sz val="10"/>
        <color theme="1"/>
        <rFont val="Calibri"/>
        <family val="2"/>
      </rPr>
      <t xml:space="preserve">. </t>
    </r>
  </si>
  <si>
    <t>Intersectoral action</t>
  </si>
  <si>
    <t xml:space="preserve">Required reading:
Solar, O. &amp; Irwin, A. (2010). A conceptual framework for action on the social determinants of health. Social Determinants of Health Discussion Paper 2. Policy and Practice. WHO. 
</t>
  </si>
  <si>
    <r>
      <t xml:space="preserve">Which is </t>
    </r>
    <r>
      <rPr>
        <b/>
        <sz val="10"/>
        <rFont val="Calibri"/>
        <family val="2"/>
        <scheme val="minor"/>
      </rPr>
      <t xml:space="preserve">not </t>
    </r>
    <r>
      <rPr>
        <sz val="10"/>
        <rFont val="Calibri"/>
        <family val="2"/>
        <scheme val="minor"/>
      </rPr>
      <t>an aspect of socioeconomic position?</t>
    </r>
  </si>
  <si>
    <r>
      <t xml:space="preserve">The pay for performance mechanism is particularly well suited </t>
    </r>
    <r>
      <rPr>
        <b/>
        <sz val="10"/>
        <color theme="1"/>
        <rFont val="Calibri"/>
        <family val="2"/>
      </rPr>
      <t>(3 points)</t>
    </r>
    <r>
      <rPr>
        <sz val="10"/>
        <color theme="1"/>
        <rFont val="Calibri"/>
        <family val="2"/>
      </rPr>
      <t xml:space="preserve">. Here, rewards are paid out if service providers achieve specific quality targets </t>
    </r>
    <r>
      <rPr>
        <b/>
        <sz val="10"/>
        <color theme="1"/>
        <rFont val="Calibri"/>
        <family val="2"/>
      </rPr>
      <t>(3 points).</t>
    </r>
  </si>
  <si>
    <t>Briefly explain which provider payment mechanism is particularly well-suited to improve service quality.</t>
  </si>
  <si>
    <t xml:space="preserve">In a normal market, the increase in supply will lead to …
Choose only the answer for which the combination is correct. </t>
  </si>
  <si>
    <t>monetary perspective and non-monetary perspective.</t>
  </si>
  <si>
    <t>What is the WHO-CHOICE threshold recommendation? Explain. Describe two points of criticsm and illustrate them with one example each.</t>
  </si>
  <si>
    <r>
      <t xml:space="preserve">The WHO-CHOICE cost-effectiveness threshold is a recommendation for health system benefit package design </t>
    </r>
    <r>
      <rPr>
        <b/>
        <sz val="10"/>
        <color theme="1"/>
        <rFont val="Calibri"/>
        <family val="2"/>
      </rPr>
      <t>(3 points)</t>
    </r>
    <r>
      <rPr>
        <sz val="10"/>
        <color theme="1"/>
        <rFont val="Calibri"/>
        <family val="2"/>
      </rPr>
      <t>. The threshold is the cost per DALY averted when it is equal to three times the per capita GDP. Products/interventions below this threshold would be considered cost-effective</t>
    </r>
    <r>
      <rPr>
        <b/>
        <sz val="10"/>
        <color theme="1"/>
        <rFont val="Calibri"/>
        <family val="2"/>
      </rPr>
      <t xml:space="preserve"> (3 points)</t>
    </r>
    <r>
      <rPr>
        <sz val="10"/>
        <color theme="1"/>
        <rFont val="Calibri"/>
        <family val="2"/>
      </rPr>
      <t xml:space="preserve">. </t>
    </r>
    <r>
      <rPr>
        <b/>
        <sz val="10"/>
        <color theme="1"/>
        <rFont val="Calibri"/>
        <family val="2"/>
      </rPr>
      <t xml:space="preserve">
</t>
    </r>
    <r>
      <rPr>
        <sz val="10"/>
        <color theme="1"/>
        <rFont val="Calibri"/>
        <family val="2"/>
      </rPr>
      <t xml:space="preserve">The following points of criticism have been voiced: 
1. The multiplier 3 is random and not applicable in all country contexts. Some countries, in which the initiative of measuring cost-effectiveness threshold are followed, recommend other multiplicative numbers of GDP than three. </t>
    </r>
    <r>
      <rPr>
        <b/>
        <sz val="10"/>
        <color theme="1"/>
        <rFont val="Calibri"/>
        <family val="2"/>
      </rPr>
      <t xml:space="preserve">(3 points) 
</t>
    </r>
    <r>
      <rPr>
        <sz val="10"/>
        <color theme="1"/>
        <rFont val="Calibri"/>
        <family val="2"/>
      </rPr>
      <t xml:space="preserve">For example, the UK National Institute for Health and Care Excellence (NICE) use the most relevant ‘central’ cost-effectiveness threshold at £12,936, which is much lower than one GDP in the UK (Claxton et al., 2015). Thailand also set a threshold only at 0.8 of the national per-capita-GDP per QALY gained (Thavorncharoensap et al., 2013). </t>
    </r>
    <r>
      <rPr>
        <b/>
        <sz val="10"/>
        <color theme="1"/>
        <rFont val="Calibri"/>
        <family val="2"/>
      </rPr>
      <t xml:space="preserve">(3 points)
</t>
    </r>
    <r>
      <rPr>
        <sz val="10"/>
        <color theme="1"/>
        <rFont val="Calibri"/>
        <family val="2"/>
      </rPr>
      <t xml:space="preserve">2. Another criticism is that it cannot reflect the feasibility of implementation regarding the affordability and budget impact of the respective intervention (Bertram et al., 2016). </t>
    </r>
    <r>
      <rPr>
        <b/>
        <sz val="10"/>
        <color theme="1"/>
        <rFont val="Calibri"/>
        <family val="2"/>
      </rPr>
      <t xml:space="preserve">(3 points) 
</t>
    </r>
    <r>
      <rPr>
        <sz val="10"/>
        <color theme="1"/>
        <rFont val="Calibri"/>
        <family val="2"/>
      </rPr>
      <t xml:space="preserve">One example is that although in Peru, the addition of trastuzumab would be cost-effective when accounting for the WHO-CHOICE threshold recommendation, it exceeds the entire budget for breast cancer in this country. </t>
    </r>
    <r>
      <rPr>
        <b/>
        <sz val="10"/>
        <color theme="1"/>
        <rFont val="Calibri"/>
        <family val="2"/>
      </rPr>
      <t>(3 points)</t>
    </r>
  </si>
  <si>
    <t>effectiveness and efficacy.</t>
  </si>
  <si>
    <r>
      <t xml:space="preserve">Econometrics is a method to investigate economic problems that links the three subjects, economics, statistics and mathematics together to create the power of evidence. </t>
    </r>
    <r>
      <rPr>
        <b/>
        <sz val="10"/>
        <rFont val="Calibri"/>
        <family val="2"/>
      </rPr>
      <t xml:space="preserve">(3 points)
</t>
    </r>
    <r>
      <rPr>
        <sz val="10"/>
        <rFont val="Calibri"/>
        <family val="2"/>
      </rPr>
      <t xml:space="preserve">Applied health econometrics can be described as a branch of econometrics that uses statistical and mathematical methodologies to evaluate economic issues in healthcare. </t>
    </r>
    <r>
      <rPr>
        <b/>
        <sz val="10"/>
        <rFont val="Calibri"/>
        <family val="2"/>
      </rPr>
      <t>(3 points)</t>
    </r>
  </si>
  <si>
    <t>descriptive.</t>
  </si>
  <si>
    <t>predictive.</t>
  </si>
  <si>
    <t>explorative.</t>
  </si>
  <si>
    <t>experimental.</t>
  </si>
  <si>
    <t>the cause of a problem.</t>
  </si>
  <si>
    <t>the transmission process.</t>
  </si>
  <si>
    <t>the prevalence of a disease.</t>
  </si>
  <si>
    <t>the purpose of data collection.</t>
  </si>
  <si>
    <r>
      <t xml:space="preserve">Administrative data is routinely collected within administrative processes of healthcare provision or financing. The primary purpose of the collection of administrative data is not research. </t>
    </r>
    <r>
      <rPr>
        <b/>
        <sz val="10"/>
        <color theme="1"/>
        <rFont val="Calibri"/>
        <family val="2"/>
      </rPr>
      <t>(3 points)</t>
    </r>
    <r>
      <rPr>
        <sz val="10"/>
        <color theme="1"/>
        <rFont val="Calibri"/>
        <family val="2"/>
      </rPr>
      <t xml:space="preserve"> 
However, it can provide some relevant and useful data for applied health econometrics / health services research. </t>
    </r>
    <r>
      <rPr>
        <b/>
        <sz val="10"/>
        <color theme="1"/>
        <rFont val="Calibri"/>
        <family val="2"/>
      </rPr>
      <t xml:space="preserve">(3 points) 
Advantages: </t>
    </r>
    <r>
      <rPr>
        <sz val="10"/>
        <color theme="1"/>
        <rFont val="Calibri"/>
        <family val="2"/>
      </rPr>
      <t xml:space="preserve">1. One advantage of this data source is that, in general, it covers the characteristics of a full population of interest over time </t>
    </r>
    <r>
      <rPr>
        <b/>
        <sz val="10"/>
        <color theme="1"/>
        <rFont val="Calibri"/>
        <family val="2"/>
      </rPr>
      <t>(3 points)</t>
    </r>
    <r>
      <rPr>
        <sz val="10"/>
        <color theme="1"/>
        <rFont val="Calibri"/>
        <family val="2"/>
      </rPr>
      <t xml:space="preserve"> 
2. Another advantage is that usually multiple administrative data can be linked with each other by a common identification, which can create an even bigger data pool for research purposes. </t>
    </r>
    <r>
      <rPr>
        <b/>
        <sz val="10"/>
        <color theme="1"/>
        <rFont val="Calibri"/>
        <family val="2"/>
      </rPr>
      <t xml:space="preserve">(3 points) 
Disadvantages: </t>
    </r>
    <r>
      <rPr>
        <sz val="10"/>
        <color theme="1"/>
        <rFont val="Calibri"/>
        <family val="2"/>
      </rPr>
      <t xml:space="preserve">1. Researchers need to be careful about ethical or data protection issues which may limit the useof such data </t>
    </r>
    <r>
      <rPr>
        <b/>
        <sz val="10"/>
        <color theme="1"/>
        <rFont val="Calibri"/>
        <family val="2"/>
      </rPr>
      <t>(3 points)</t>
    </r>
    <r>
      <rPr>
        <sz val="10"/>
        <color theme="1"/>
        <rFont val="Calibri"/>
        <family val="2"/>
      </rPr>
      <t xml:space="preserve">  
2. The data may not be specific enough for the research purpose, which means it may not contain the variables of interest required for analysis </t>
    </r>
    <r>
      <rPr>
        <b/>
        <sz val="10"/>
        <color theme="1"/>
        <rFont val="Calibri"/>
        <family val="2"/>
      </rPr>
      <t>(3 points)</t>
    </r>
    <r>
      <rPr>
        <sz val="10"/>
        <color theme="1"/>
        <rFont val="Calibri"/>
        <family val="2"/>
      </rPr>
      <t xml:space="preserve">. </t>
    </r>
  </si>
  <si>
    <t xml:space="preserve">Categorize and briefly explain the two types of questions that surveys contain. </t>
  </si>
  <si>
    <r>
      <t xml:space="preserve">Linear regression is </t>
    </r>
    <r>
      <rPr>
        <b/>
        <sz val="10"/>
        <color theme="1"/>
        <rFont val="Calibri"/>
        <family val="2"/>
        <scheme val="minor"/>
      </rPr>
      <t xml:space="preserve">not </t>
    </r>
    <r>
      <rPr>
        <sz val="10"/>
        <color theme="1"/>
        <rFont val="Calibri"/>
        <family val="2"/>
        <scheme val="minor"/>
      </rPr>
      <t>often applied in health econometrics because ...</t>
    </r>
  </si>
  <si>
    <t>errors.</t>
  </si>
  <si>
    <t>intercepts.</t>
  </si>
  <si>
    <t>regression coefficients.</t>
  </si>
  <si>
    <t>data points.</t>
  </si>
  <si>
    <r>
      <t>The Oregon Health Study used to explore health policy options</t>
    </r>
    <r>
      <rPr>
        <b/>
        <sz val="10"/>
        <color rgb="FF000000"/>
        <rFont val="Calibri"/>
        <family val="2"/>
      </rPr>
      <t xml:space="preserve"> (3 points)</t>
    </r>
    <r>
      <rPr>
        <sz val="10"/>
        <color rgb="FF000000"/>
        <rFont val="Calibri"/>
        <family val="2"/>
      </rPr>
      <t xml:space="preserve">. Its focus is on the expansion of public health insurance. </t>
    </r>
    <r>
      <rPr>
        <b/>
        <sz val="10"/>
        <color rgb="FF000000"/>
        <rFont val="Calibri"/>
        <family val="2"/>
      </rPr>
      <t>(3 points)</t>
    </r>
    <r>
      <rPr>
        <sz val="10"/>
        <color rgb="FF000000"/>
        <rFont val="Calibri"/>
        <family val="2"/>
      </rPr>
      <t xml:space="preserve">. Members of the eligible lower-income groups are assigned to the program by a random lottery </t>
    </r>
    <r>
      <rPr>
        <b/>
        <sz val="10"/>
        <color rgb="FF000000"/>
        <rFont val="Calibri"/>
        <family val="2"/>
      </rPr>
      <t>(3 points)</t>
    </r>
    <r>
      <rPr>
        <sz val="10"/>
        <color rgb="FF000000"/>
        <rFont val="Calibri"/>
        <family val="2"/>
      </rPr>
      <t xml:space="preserve"> 
Th design seeks to reduce the ethical issue of selection </t>
    </r>
    <r>
      <rPr>
        <b/>
        <sz val="10"/>
        <color rgb="FF000000"/>
        <rFont val="Calibri"/>
        <family val="2"/>
      </rPr>
      <t>(3 points)</t>
    </r>
    <r>
      <rPr>
        <sz val="10"/>
        <color rgb="FF000000"/>
        <rFont val="Calibri"/>
        <family val="2"/>
      </rPr>
      <t xml:space="preserve">. 
Variables of interest include health status/well-being </t>
    </r>
    <r>
      <rPr>
        <b/>
        <sz val="10"/>
        <color rgb="FF000000"/>
        <rFont val="Calibri"/>
        <family val="2"/>
      </rPr>
      <t>(2 points)</t>
    </r>
    <r>
      <rPr>
        <sz val="10"/>
        <color rgb="FF000000"/>
        <rFont val="Calibri"/>
        <family val="2"/>
      </rPr>
      <t xml:space="preserve">, healthcare utilisation </t>
    </r>
    <r>
      <rPr>
        <b/>
        <sz val="10"/>
        <color rgb="FF000000"/>
        <rFont val="Calibri"/>
        <family val="2"/>
      </rPr>
      <t>(2 points)</t>
    </r>
    <r>
      <rPr>
        <sz val="10"/>
        <color rgb="FF000000"/>
        <rFont val="Calibri"/>
        <family val="2"/>
      </rPr>
      <t xml:space="preserve"> and financial strain/household expenditure for health </t>
    </r>
    <r>
      <rPr>
        <b/>
        <sz val="10"/>
        <color rgb="FF000000"/>
        <rFont val="Calibri"/>
        <family val="2"/>
      </rPr>
      <t>(2 points)</t>
    </r>
    <r>
      <rPr>
        <sz val="10"/>
        <color rgb="FF000000"/>
        <rFont val="Calibri"/>
        <family val="2"/>
      </rPr>
      <t>.</t>
    </r>
  </si>
  <si>
    <r>
      <t>There is a controversy that even though the amount of health expenditure in a setting is lower than in another setting, the prior one has higher life expectancy. Give</t>
    </r>
    <r>
      <rPr>
        <sz val="10"/>
        <color rgb="FFFF0000"/>
        <rFont val="Calibri"/>
        <family val="2"/>
        <scheme val="minor"/>
      </rPr>
      <t xml:space="preserve"> </t>
    </r>
    <r>
      <rPr>
        <sz val="10"/>
        <color theme="1"/>
        <rFont val="Calibri"/>
        <family val="2"/>
        <scheme val="minor"/>
      </rPr>
      <t>three possible explanations.</t>
    </r>
  </si>
  <si>
    <t>Counterintuitively, Pauly and Satterthwaite (1981) claim that an increase in the number of providers could result in an increase in the price of services. Present the authors' chain of reasoning that explains the price increase.</t>
  </si>
  <si>
    <r>
      <t xml:space="preserve">Figure "Production of Health"
</t>
    </r>
    <r>
      <rPr>
        <b/>
        <sz val="10"/>
        <rFont val="Calibri"/>
        <family val="2"/>
        <scheme val="minor"/>
      </rPr>
      <t>AC: Pls add source of the picture here
first name last name year</t>
    </r>
  </si>
  <si>
    <r>
      <t xml:space="preserve">DONE (I do not see any "requiired reading" in the files I can access. However, the concepts were first distinguished by Grossman (1972).)
AC: Is required reading necessary to answer this question or can it be answered by the script only? 
If required reading is necessary, pls indicate </t>
    </r>
    <r>
      <rPr>
        <b/>
        <sz val="10"/>
        <rFont val="Calibri"/>
        <family val="2"/>
        <scheme val="minor"/>
      </rPr>
      <t>full source</t>
    </r>
    <r>
      <rPr>
        <sz val="10"/>
        <rFont val="Calibri"/>
        <family val="2"/>
        <scheme val="minor"/>
      </rPr>
      <t xml:space="preserve"> here. If not, pls indicate section of the script (column C)_</t>
    </r>
  </si>
  <si>
    <r>
      <rPr>
        <sz val="10"/>
        <color theme="1"/>
        <rFont val="Calibri"/>
        <family val="2"/>
      </rPr>
      <t xml:space="preserve">An externality is a cost or benefit that a producer incurs or receives but does not pay for. </t>
    </r>
    <r>
      <rPr>
        <b/>
        <sz val="10"/>
        <color theme="1"/>
        <rFont val="Calibri"/>
        <family val="2"/>
      </rPr>
      <t>(3 points)</t>
    </r>
    <r>
      <rPr>
        <sz val="10"/>
        <color theme="1"/>
        <rFont val="Calibri"/>
        <family val="2"/>
      </rPr>
      <t xml:space="preserve"> This leads to the situations where there is too much or too little supply in the market, if the producers are not aware of this type of market failure </t>
    </r>
    <r>
      <rPr>
        <b/>
        <sz val="10"/>
        <color theme="1"/>
        <rFont val="Calibri"/>
        <family val="2"/>
      </rPr>
      <t>(3 points)</t>
    </r>
    <r>
      <rPr>
        <sz val="10"/>
        <color theme="1"/>
        <rFont val="Calibri"/>
        <family val="2"/>
      </rPr>
      <t>. As a result,</t>
    </r>
    <r>
      <rPr>
        <b/>
        <sz val="10"/>
        <color theme="1"/>
        <rFont val="Calibri"/>
        <family val="2"/>
      </rPr>
      <t xml:space="preserve"> pricing for products and services may not be adequately represented</t>
    </r>
    <r>
      <rPr>
        <sz val="10"/>
        <color theme="1"/>
        <rFont val="Calibri"/>
        <family val="2"/>
      </rPr>
      <t xml:space="preserve">. </t>
    </r>
    <r>
      <rPr>
        <b/>
        <sz val="10"/>
        <color theme="1"/>
        <rFont val="Calibri"/>
        <family val="2"/>
      </rPr>
      <t>(3 points)
How to prevent:</t>
    </r>
    <r>
      <rPr>
        <sz val="10"/>
        <color theme="1"/>
        <rFont val="Calibri"/>
        <family val="2"/>
      </rPr>
      <t xml:space="preserve"> If we want to achieve efficiency in the presence of externality, the outer looks over the societal level are needed </t>
    </r>
    <r>
      <rPr>
        <b/>
        <sz val="10"/>
        <color theme="1"/>
        <rFont val="Calibri"/>
        <family val="2"/>
      </rPr>
      <t>(3 points)</t>
    </r>
    <r>
      <rPr>
        <sz val="10"/>
        <color theme="1"/>
        <rFont val="Calibri"/>
        <family val="2"/>
      </rPr>
      <t xml:space="preserve">, where </t>
    </r>
    <r>
      <rPr>
        <b/>
        <sz val="10"/>
        <color theme="1"/>
        <rFont val="Calibri"/>
        <family val="2"/>
      </rPr>
      <t>the social benefits (or losses) equal the marginal social costs (3 points)</t>
    </r>
    <r>
      <rPr>
        <sz val="10"/>
        <color theme="1"/>
        <rFont val="Calibri"/>
        <family val="2"/>
      </rPr>
      <t xml:space="preserve">. In this view, the marginal benefits (or costs) will be a combination between marginal private benefits (or costs) and marginal external benefits (or costs). At this equilibrium, the price hence can be set efficiently. </t>
    </r>
    <r>
      <rPr>
        <b/>
        <sz val="10"/>
        <color theme="1"/>
        <rFont val="Calibri"/>
        <family val="2"/>
      </rPr>
      <t>(3 points)</t>
    </r>
  </si>
  <si>
    <t>Pls indicate how many ways should e explained</t>
  </si>
  <si>
    <t>List six primary roles that regulation may play in healthcare, according to Allsop and Mulcahy (1996). 
Clarify which market failure is addressed in each point.</t>
  </si>
  <si>
    <r>
      <t xml:space="preserve">Figure "Efficiency in society with the presence of a beneficial externality"
</t>
    </r>
    <r>
      <rPr>
        <b/>
        <sz val="10"/>
        <rFont val="Calibri"/>
        <family val="2"/>
        <scheme val="minor"/>
      </rPr>
      <t>AC: Pls add source of the picture here
first name last name year</t>
    </r>
  </si>
  <si>
    <r>
      <t xml:space="preserve">Figure "Ethe Edgeworth Box for a two-good and two-individual economy"
</t>
    </r>
    <r>
      <rPr>
        <b/>
        <sz val="10"/>
        <rFont val="Calibri"/>
        <family val="2"/>
        <scheme val="minor"/>
      </rPr>
      <t>AC: Pls add source of the picture here
first name last name year</t>
    </r>
  </si>
  <si>
    <t>Explain John Rawls' difference principle. Which category of goods does he include in this principle? List five examples of goods that fall into this category.</t>
  </si>
  <si>
    <t>According to both Whitehead (1992) and Solar and Irwin (2010), intersectoral action is critical in health policy. Explain what intersectoral action means and why it is important. Name three relevant sectors that ought to be involved.</t>
  </si>
  <si>
    <t>Required reading:
Solar, O. &amp; Irwin, A. (2010). A conceptual framework for action on the social determinants of health. Social Determinants of Health Discussion Paper 2. Policy and Practice. WHO. </t>
  </si>
  <si>
    <t>Required Reading:
Solar, O. &amp; Irwin, A. (2010). A conceptual framework for action on the social determinants of health. Social Determinants of Health Discussion Paper 2. Policy and Practice. WHO. </t>
  </si>
  <si>
    <r>
      <t xml:space="preserve">Figure "Fee test of inducement" on p. 125 in the above-mentioned version of the course book. 
</t>
    </r>
    <r>
      <rPr>
        <b/>
        <sz val="10"/>
        <rFont val="Calibri"/>
        <family val="2"/>
        <scheme val="minor"/>
      </rPr>
      <t>AC: Pls add source of the picture here
first name last name year</t>
    </r>
  </si>
  <si>
    <r>
      <t xml:space="preserve">This refers to the Table "Categorization of hospital payment mechanisms", p. 133 in the above mentioned version of the course book. The table should be reproduced with the four inner cells numbered I, II, III, IV clockwise starting on the upper right (I). DONE
</t>
    </r>
    <r>
      <rPr>
        <b/>
        <sz val="10"/>
        <rFont val="Calibri"/>
        <family val="2"/>
        <scheme val="minor"/>
      </rPr>
      <t xml:space="preserve">
AC: Pls add source of the picture here
first name last name year</t>
    </r>
  </si>
  <si>
    <r>
      <t xml:space="preserve">I. Fee for service (right top)
II. Per patient/case (Right bottom) 
III. Global budget (Left bottom) [IV. Not feasible]
</t>
    </r>
    <r>
      <rPr>
        <b/>
        <sz val="10"/>
        <color rgb="FF000000"/>
        <rFont val="Calibri"/>
        <family val="2"/>
      </rPr>
      <t>(2 points per aspect)</t>
    </r>
  </si>
  <si>
    <r>
      <t xml:space="preserve">There might be other components that contribute to the overall quality of life of an individual, apart from health. For example, social or economic impacts can play a role </t>
    </r>
    <r>
      <rPr>
        <b/>
        <sz val="10"/>
        <color theme="1"/>
        <rFont val="Calibri"/>
        <family val="2"/>
        <scheme val="minor"/>
      </rPr>
      <t>(one aspect: 3 points)</t>
    </r>
    <r>
      <rPr>
        <sz val="10"/>
        <color theme="1"/>
        <rFont val="Calibri"/>
        <family val="2"/>
        <scheme val="minor"/>
      </rPr>
      <t xml:space="preserve">. 
Let us imagine one person has a child with cancer, which may affect his/her psychological wellbeing, thus reduce his/her quality of life. Another example is that given the same disease condition, one patient might suffer more compared to another because they could not afford the treatment costs, resulting in the higher level of financial worries. These considerations are getting noticed in research recently, for example the concept of financial burden and its impacts on patients and their households. </t>
    </r>
    <r>
      <rPr>
        <b/>
        <sz val="10"/>
        <color theme="1"/>
        <rFont val="Calibri"/>
        <family val="2"/>
        <scheme val="minor"/>
      </rPr>
      <t>(one fitting example: 3 points)</t>
    </r>
  </si>
  <si>
    <r>
      <t xml:space="preserve">Figure "QALY of a patient with and without treatment"; p. 146 in the above-mentioned version
</t>
    </r>
    <r>
      <rPr>
        <b/>
        <sz val="10"/>
        <rFont val="Calibri"/>
        <family val="2"/>
        <scheme val="minor"/>
      </rPr>
      <t>AC: Pls add source of the picture here
first name last name year</t>
    </r>
  </si>
  <si>
    <t>a) What was the design objective of the disability-adjusted life year (DALY)? 
b) What variables does the measure take into account? 
c) Point out three critical differences between a DALY (as originally described) and a quality-adjusted life year (QALY).</t>
  </si>
  <si>
    <r>
      <t xml:space="preserve">a) The DALY was designed to estimate the burden of disease. </t>
    </r>
    <r>
      <rPr>
        <b/>
        <sz val="10"/>
        <color theme="1"/>
        <rFont val="Calibri"/>
        <family val="2"/>
        <scheme val="minor"/>
      </rPr>
      <t xml:space="preserve">(3 points) 
</t>
    </r>
    <r>
      <rPr>
        <sz val="10"/>
        <color theme="1"/>
        <rFont val="Calibri"/>
        <family val="2"/>
        <scheme val="minor"/>
      </rPr>
      <t xml:space="preserve">b) The measure takes into account the reduced life expectancy due to disease as well as disease-related reductions in quality-of-life </t>
    </r>
    <r>
      <rPr>
        <b/>
        <sz val="10"/>
        <color theme="1"/>
        <rFont val="Calibri"/>
        <family val="2"/>
        <scheme val="minor"/>
      </rPr>
      <t xml:space="preserve">(3 points).
</t>
    </r>
    <r>
      <rPr>
        <sz val="10"/>
        <color theme="1"/>
        <rFont val="Calibri"/>
        <family val="2"/>
        <scheme val="minor"/>
      </rPr>
      <t xml:space="preserve">c) Critical distinctions:
1. The life-expectancy used in the DALY is constant and based on the highest life expectancy in the world, which is that of Japanese women. </t>
    </r>
    <r>
      <rPr>
        <b/>
        <sz val="10"/>
        <color theme="1"/>
        <rFont val="Calibri"/>
        <family val="2"/>
        <scheme val="minor"/>
      </rPr>
      <t>(3 points)</t>
    </r>
    <r>
      <rPr>
        <sz val="10"/>
        <color theme="1"/>
        <rFont val="Calibri"/>
        <family val="2"/>
        <scheme val="minor"/>
      </rPr>
      <t xml:space="preserve"> This differs from the case-specific QALY life-expectancy, which is normally based on a long follow-up of a specific disease. </t>
    </r>
    <r>
      <rPr>
        <b/>
        <sz val="10"/>
        <color theme="1"/>
        <rFont val="Calibri"/>
        <family val="2"/>
        <scheme val="minor"/>
      </rPr>
      <t>(3 points)</t>
    </r>
    <r>
      <rPr>
        <sz val="10"/>
        <color theme="1"/>
        <rFont val="Calibri"/>
        <family val="2"/>
        <scheme val="minor"/>
      </rPr>
      <t xml:space="preserve">
2. Disability weights in DALY were pre-defined by using trade-off scores from the health professional panel that met in Geneva in August 1995. </t>
    </r>
    <r>
      <rPr>
        <b/>
        <sz val="10"/>
        <color theme="1"/>
        <rFont val="Calibri"/>
        <family val="2"/>
        <scheme val="minor"/>
      </rPr>
      <t xml:space="preserve">(3 points) </t>
    </r>
    <r>
      <rPr>
        <sz val="10"/>
        <color theme="1"/>
        <rFont val="Calibri"/>
        <family val="2"/>
        <scheme val="minor"/>
      </rPr>
      <t xml:space="preserve">The QALY concept, on the other hand, takes into account patient preferences. </t>
    </r>
    <r>
      <rPr>
        <b/>
        <sz val="10"/>
        <color theme="1"/>
        <rFont val="Calibri"/>
        <family val="2"/>
        <scheme val="minor"/>
      </rPr>
      <t>(3 points)</t>
    </r>
  </si>
  <si>
    <r>
      <t xml:space="preserve">In the definition, these costs refer to the costs from the consumption of the evaluating health program and the costs arise as the consequences of this consumption. </t>
    </r>
    <r>
      <rPr>
        <b/>
        <sz val="10"/>
        <color theme="1"/>
        <rFont val="Calibri"/>
        <family val="2"/>
      </rPr>
      <t>(3 points)</t>
    </r>
    <r>
      <rPr>
        <sz val="10"/>
        <color theme="1"/>
        <rFont val="Calibri"/>
        <family val="2"/>
      </rPr>
      <t xml:space="preserve"> 
Given an example of a surgical treatment, the formal healthcare sector costs should include the costs of the surgery itself, i.e. medical equipment, medicine, physician time, etc., and the costs of complication if any case occurs. </t>
    </r>
    <r>
      <rPr>
        <b/>
        <sz val="10"/>
        <color theme="1"/>
        <rFont val="Calibri"/>
        <family val="2"/>
      </rPr>
      <t xml:space="preserve">(3 points)
</t>
    </r>
    <r>
      <rPr>
        <sz val="10"/>
        <color theme="1"/>
        <rFont val="Calibri"/>
        <family val="2"/>
      </rPr>
      <t xml:space="preserve">Some examples of costs within the formal healthcare sector include drug costs, medical devices, physician times and services, outpatient and inpatient care, etc. </t>
    </r>
    <r>
      <rPr>
        <b/>
        <sz val="10"/>
        <color theme="1"/>
        <rFont val="Calibri"/>
        <family val="2"/>
      </rPr>
      <t xml:space="preserve">(3 points)
</t>
    </r>
    <r>
      <rPr>
        <sz val="10"/>
        <color theme="1"/>
        <rFont val="Calibri"/>
        <family val="2"/>
      </rPr>
      <t xml:space="preserve">There are two approaches to value the formal healthcare sector costs, micro-costing and gross-costing. </t>
    </r>
    <r>
      <rPr>
        <b/>
        <sz val="10"/>
        <color theme="1"/>
        <rFont val="Calibri"/>
        <family val="2"/>
      </rPr>
      <t>(3 points)</t>
    </r>
    <r>
      <rPr>
        <sz val="10"/>
        <color theme="1"/>
        <rFont val="Calibri"/>
        <family val="2"/>
      </rPr>
      <t xml:space="preserve"> 
Micro-costing is a specific approach, normally comes from primary data at individual levels of each patient based on the amount of resources they consumed. </t>
    </r>
    <r>
      <rPr>
        <b/>
        <sz val="10"/>
        <color theme="1"/>
        <rFont val="Calibri"/>
        <family val="2"/>
      </rPr>
      <t>(3 points)</t>
    </r>
    <r>
      <rPr>
        <sz val="10"/>
        <color theme="1"/>
        <rFont val="Calibri"/>
        <family val="2"/>
      </rPr>
      <t xml:space="preserve"> 
Gross-costing is normally based on electronic claim (or reimbursement) data, which help to prevent the problem of identifying each individual data when it is not easily available. </t>
    </r>
    <r>
      <rPr>
        <b/>
        <sz val="10"/>
        <color theme="1"/>
        <rFont val="Calibri"/>
        <family val="2"/>
      </rPr>
      <t>(3 points)</t>
    </r>
  </si>
  <si>
    <r>
      <t xml:space="preserve">a) Productivity costs reflect the “production value of time” in society. The panel emphasized that the QALY measure does not capture the productivity of an individual, since it is not considered in preference-based questions delivering the QALY score. </t>
    </r>
    <r>
      <rPr>
        <b/>
        <sz val="10"/>
        <color theme="1"/>
        <rFont val="Calibri"/>
        <family val="2"/>
      </rPr>
      <t xml:space="preserve">(3 points)
</t>
    </r>
    <r>
      <rPr>
        <sz val="10"/>
        <color theme="1"/>
        <rFont val="Calibri"/>
        <family val="2"/>
      </rPr>
      <t xml:space="preserve">b) Two main approaches used to value the productivity costs are the human capital approach and the friction costs approach. </t>
    </r>
    <r>
      <rPr>
        <b/>
        <sz val="10"/>
        <color theme="1"/>
        <rFont val="Calibri"/>
        <family val="2"/>
      </rPr>
      <t xml:space="preserve">(3 points)
</t>
    </r>
    <r>
      <rPr>
        <sz val="10"/>
        <color theme="1"/>
        <rFont val="Calibri"/>
        <family val="2"/>
      </rPr>
      <t xml:space="preserve">The human capital approach counts hours not worked in the labor market by one individual because of his/her treatment as hour lost </t>
    </r>
    <r>
      <rPr>
        <b/>
        <sz val="10"/>
        <color theme="1"/>
        <rFont val="Calibri"/>
        <family val="2"/>
      </rPr>
      <t>(3 points)</t>
    </r>
    <r>
      <rPr>
        <sz val="10"/>
        <color theme="1"/>
        <rFont val="Calibri"/>
        <family val="2"/>
      </rPr>
      <t xml:space="preserve">, while the friction-cost approach takes the employer’s perspective, only counts for the hours lost before finding a substitution in the market. </t>
    </r>
    <r>
      <rPr>
        <b/>
        <sz val="10"/>
        <color theme="1"/>
        <rFont val="Calibri"/>
        <family val="2"/>
      </rPr>
      <t>(3 points)</t>
    </r>
    <r>
      <rPr>
        <sz val="10"/>
        <color theme="1"/>
        <rFont val="Calibri"/>
        <family val="2"/>
      </rPr>
      <t xml:space="preserve"> 
The Panel mentioned one drawback of the friction-cost approach that the substituting person is assumed to be totally unproductive before the substitution, which might not be appropriate. </t>
    </r>
    <r>
      <rPr>
        <b/>
        <sz val="10"/>
        <color theme="1"/>
        <rFont val="Calibri"/>
        <family val="2"/>
      </rPr>
      <t>(3 points)</t>
    </r>
    <r>
      <rPr>
        <sz val="10"/>
        <color theme="1"/>
        <rFont val="Calibri"/>
        <family val="2"/>
      </rPr>
      <t xml:space="preserve"> As a result, the Panel recommended to use the human capital approach in measuring productivity cost as well as time costs. </t>
    </r>
    <r>
      <rPr>
        <b/>
        <sz val="10"/>
        <color theme="1"/>
        <rFont val="Calibri"/>
        <family val="2"/>
      </rPr>
      <t>(3 points)</t>
    </r>
  </si>
  <si>
    <t xml:space="preserve">Describe one situation?
Highlight the key difference? </t>
  </si>
  <si>
    <t xml:space="preserve">Duy Pham (2022), based on Olsen (2017)
Also add source of the picture here
first name last name year
</t>
  </si>
  <si>
    <t xml:space="preserve">Duy Pham (2022)
</t>
  </si>
  <si>
    <t>Duy Pham (2022)</t>
  </si>
  <si>
    <t>Duy Pham (2022), based on Olsen (2017)</t>
  </si>
  <si>
    <t>Differentiate between short-term and long-term costs in a hospital.</t>
  </si>
  <si>
    <t>Set out three arguments that can be used against Pauly and Satterthwaite's (1981) statement that "an increase in the number of providers would result in an increase in the price of services."</t>
  </si>
  <si>
    <t xml:space="preserve">Based on the following figure, describe externalities in the usage of healthcare among two individuals. </t>
  </si>
  <si>
    <t xml:space="preserve">In your own words, describe what is represented in the following figure of the production of population health. </t>
  </si>
  <si>
    <t>Name two general strategies to eradicate poverty.</t>
  </si>
  <si>
    <t>Explain how patent law is related to the monopoly (or oligopoly).</t>
  </si>
  <si>
    <t xml:space="preserve">Explain who the ultimate source of healthcare funding is, regardless of financing structure. </t>
  </si>
  <si>
    <t>In any specific community, the public provision in healthcare should appropriately answer "what, how, and for whom?" since, with limited resources, it is impossible to provide everything for everyone in the community. Describe in more detail what we mean by these questions.</t>
  </si>
  <si>
    <t>Describe a critical concern regarding India's health insurance pointed out by Bloom et al. (2008).</t>
  </si>
  <si>
    <t>Based on the figure below, give a detailed explanation of the efficiency concept when a beneficial externality exists in the society.</t>
  </si>
  <si>
    <t>The figure below illustrates the Edgeworth Box, where the quantity of foods in the market is represented by the vertical axis, and the total amount of water is measured by its horizontal axis. 
In the bottom-left corner (at point A), individual A has nothing while B consumes all of the available goods of foods and water. 
In the opposite top-right corner (at Point B), individual A possesses everything in the economy while B has nothing. 
Give a detailed explanation of all the curves (A1, A2, A3, B1, B2, B3, B*1)  and points (U1, U2, U3, U*3) in this figure.
Which point(s) in this figure represent(s) a Pareto efficiency allocation? Explain why.</t>
  </si>
  <si>
    <t>List three components of equity in healthcare, according to Whitehead (1992).</t>
  </si>
  <si>
    <t>Explain in which aspect a continuum from right- to left-liberalism is generated, according to van der Vossen (2019). How does it look when moving from right- to left-liberalism?</t>
  </si>
  <si>
    <t>In healthcare, physicians are considered a fundamental workforce and decision-makers. Briefly explain why.</t>
  </si>
  <si>
    <t>Discuss the provision of medical services by doctors from an economic perspective. 
What maximization considerations may drive doctors' actions? 
Name two possible assumptions on the basis of which the production and quality of services can be modelled.</t>
  </si>
  <si>
    <t>Fee-for-service is considered a rather complex provider payment mechanism. Describe this mechanism and explain in how far it is "complex." Who are the potential "payers"?</t>
  </si>
  <si>
    <t>Describe three possible negative effects of the capitation mechanism on doctor behavior.</t>
  </si>
  <si>
    <t>Use the figure to explain the fee test of inducement.</t>
  </si>
  <si>
    <t>Match the common hospital payment mechanisms to quadrants I to IV.</t>
  </si>
  <si>
    <t>Diagnosis-related groups (DRG) constitute a case-based payment mechanism for hospital services. Describe three aspects of this mechanism and discuss its advantages and disadvantages.</t>
  </si>
  <si>
    <t>Describe generic health-related quality of life measures and its categories. Also mention one example for each category.</t>
  </si>
  <si>
    <t>Describe a disease-specific measure of health-related quality of life and give an example of such a measure. What are the main advantages and disadvantages of this type of measure?</t>
  </si>
  <si>
    <t>Based on the figure below, explain the concept of QALY gained when introducing a new health intervention.</t>
  </si>
  <si>
    <t>Differentiate "preference" from "value" and "utility." Name three popular techniques for measuring preference for health states.</t>
  </si>
  <si>
    <t>Standard gamble (SG) and time-trade-off (TTO) are choice-based techniques to measure preferences. Describe and differentiate these techniques used in chronic health state.</t>
  </si>
  <si>
    <t>Briefly explain why market prices sometimes need to be adjusted in the healthcare market.</t>
  </si>
  <si>
    <t>a) According to the second Washington Panel, productivity costs form one sub-category of costs outside the formal healthcare sector. Are these costs captured in the QALY score? Explain.
b) Describe two common approaches used to value the productivity costs. Which approach is recommended by the second Washington Panel? Why?</t>
  </si>
  <si>
    <t>Health economics contain two aspects: "health" and "economics." In your own words, explain these aspects that contribute to the field of health economics evaluation.</t>
  </si>
  <si>
    <t>Describe the mixed-method approach in the context of economic evaluations. Why is this approach recommended for decision-making?</t>
  </si>
  <si>
    <t>Administrative data are one popular data source in applied health econometrics. Describe this type of data source and give two advantages and two disadvantages associated with the use of such data.</t>
  </si>
  <si>
    <t>Consider the variables "health" and "insurance coverage" and describe their relationship in econometric terms. What type of model may serve to describe their relationship?</t>
  </si>
  <si>
    <t>Some health outcomes are measured using time elapsed before an event happening. Which model is suitable for this data type? Give a one-sentence scenario that might lend itself to this approach.</t>
  </si>
  <si>
    <t>Briefly define a randomized control trial.</t>
  </si>
  <si>
    <t>Which of the following statements is the correct definition of morbidity?</t>
  </si>
  <si>
    <t>a state of perfect human well-being, which allows the individual to do whatever they want.</t>
  </si>
  <si>
    <t xml:space="preserve">The bowed shape of the curve below indicates the diminishing value of which concept? 
</t>
  </si>
  <si>
    <t>Which concept in economics is defined as: "The interchangeable amount of inputs to produce the same output"?</t>
  </si>
  <si>
    <t>When an individual grants someone the power to make decisions on their behalf, the relationship is called …</t>
  </si>
  <si>
    <t>Which of the following is an example of positive externalities?</t>
  </si>
  <si>
    <r>
      <t xml:space="preserve">Which of the following is </t>
    </r>
    <r>
      <rPr>
        <b/>
        <sz val="10"/>
        <color theme="1"/>
        <rFont val="Calibri"/>
        <family val="2"/>
        <scheme val="minor"/>
      </rPr>
      <t>not</t>
    </r>
    <r>
      <rPr>
        <sz val="10"/>
        <color theme="1"/>
        <rFont val="Calibri"/>
        <family val="2"/>
        <scheme val="minor"/>
      </rPr>
      <t xml:space="preserve"> a market failure?</t>
    </r>
  </si>
  <si>
    <t>Which of the following market failures is positive?</t>
  </si>
  <si>
    <t>Which of the following is defined as: "The commodities that are deemed useful to someone regardless of the individual's own preferences"?</t>
  </si>
  <si>
    <t>Which of the following refers to direct payment from patients to health services?</t>
  </si>
  <si>
    <t>A government provides large economic transfers to disadvantaged communities with the goal of improving access to healthcare.</t>
  </si>
  <si>
    <t>A government provides large economic transfers to the most advantaged communities with the goal of improving access to healthcare.</t>
  </si>
  <si>
    <t>A government increases the subsidies for primary care facilities with the goal of improving access to healthcare.</t>
  </si>
  <si>
    <t>A government increases the subsidies for public hospitals in urban areas with the goal of improving access to healthcare.</t>
  </si>
  <si>
    <t xml:space="preserve">Which of these measures reflects the preference for demand-based agreements over budget aid in the context of healthcare reform? </t>
  </si>
  <si>
    <r>
      <t xml:space="preserve">Which of the followingis </t>
    </r>
    <r>
      <rPr>
        <b/>
        <sz val="10"/>
        <rFont val="Calibri"/>
        <family val="2"/>
        <scheme val="minor"/>
      </rPr>
      <t xml:space="preserve">not </t>
    </r>
    <r>
      <rPr>
        <sz val="10"/>
        <rFont val="Calibri"/>
        <family val="2"/>
        <scheme val="minor"/>
      </rPr>
      <t>a possible reason for an oligopolistic market?</t>
    </r>
  </si>
  <si>
    <t>Due to recession, from 1972 to 1982, the percentage of health expenditure in the Netherlands was ...</t>
  </si>
  <si>
    <t>increasing.</t>
  </si>
  <si>
    <t>decreasing.</t>
  </si>
  <si>
    <t>stabilizing.</t>
  </si>
  <si>
    <t>fluctuating.</t>
  </si>
  <si>
    <t>Assuming a redistribution occurs in a two-person economy with a rich person (R), and a poor person (P), what will continue until R's marginal utility gain from P's higher income equals R's marginal utility loss from their own lower income?</t>
  </si>
  <si>
    <t>Voluntary redistribution</t>
  </si>
  <si>
    <t>Mandatory distribution</t>
  </si>
  <si>
    <t>Voluntary consumption</t>
  </si>
  <si>
    <t>Mandatory consumption</t>
  </si>
  <si>
    <t>voluntary compulsion.</t>
  </si>
  <si>
    <t>free-decision.</t>
  </si>
  <si>
    <t>tax free.</t>
  </si>
  <si>
    <t>free-contribution.</t>
  </si>
  <si>
    <t>Points on what represent the combination of goods yielding the same consumer’s utility?</t>
  </si>
  <si>
    <t>The indifference curve</t>
  </si>
  <si>
    <t>The difference curve</t>
  </si>
  <si>
    <t>The interception curve</t>
  </si>
  <si>
    <t>The utility curve</t>
  </si>
  <si>
    <t>Which concept is behind this statement, "The goodness of any situation is based solely on the level of utility achieved by individuals in those circumstances"?</t>
  </si>
  <si>
    <t>Social empowerment</t>
  </si>
  <si>
    <t>Which approach was developed by Amartya Sen?</t>
  </si>
  <si>
    <t xml:space="preserve">Which term is correct to fill in the yellow box of the figure below? 
</t>
  </si>
  <si>
    <t>Secondary healthcare delivery normally refers to a …</t>
  </si>
  <si>
    <t>Human resources, physical capital, and consumables</t>
  </si>
  <si>
    <t>Medicines, medical devices, and medical technology</t>
  </si>
  <si>
    <t>Physicians, nurses, and public health professionals</t>
  </si>
  <si>
    <t>Hospitals, medical equipment, and nursing care</t>
  </si>
  <si>
    <t>fee-for-service.</t>
  </si>
  <si>
    <t>Fee-for-service</t>
  </si>
  <si>
    <t>utility maximization.</t>
  </si>
  <si>
    <t>Which of the following is correct about the "fee test" of inducement?</t>
  </si>
  <si>
    <t>Identifies the supplier-induced demand by looking at the market when increasing the demand of physicians</t>
  </si>
  <si>
    <t>Identifies the supplier-induced demand by looking at the market when increasing the supply of physicians</t>
  </si>
  <si>
    <t>Identifies the supplier-induced demand by looking at the market when increasing the demand of patients</t>
  </si>
  <si>
    <t>Identifies the supplier-induced demand by looking at the market when increasing the supply of patients</t>
  </si>
  <si>
    <t>The figure below represents …</t>
  </si>
  <si>
    <t>Which measure was developed with the purpose of assessing the Global Burden of Disease?</t>
  </si>
  <si>
    <t>One possible bias of visual analog scale is …</t>
  </si>
  <si>
    <t>Which of the following is a measure of consuming benefit of healthcare?</t>
  </si>
  <si>
    <t>healthcare perspective and societal perspective.</t>
  </si>
  <si>
    <t>According to the second Washington panel, which cost category should be included in health sector analysis?</t>
  </si>
  <si>
    <t>According to the second Washington panel, drug costs are categorized in …</t>
  </si>
  <si>
    <r>
      <t xml:space="preserve">Which types of costs are </t>
    </r>
    <r>
      <rPr>
        <b/>
        <sz val="10"/>
        <color theme="1"/>
        <rFont val="Calibri"/>
        <family val="2"/>
        <scheme val="minor"/>
      </rPr>
      <t xml:space="preserve">not </t>
    </r>
    <r>
      <rPr>
        <sz val="10"/>
        <color theme="1"/>
        <rFont val="Calibri"/>
        <family val="2"/>
        <scheme val="minor"/>
      </rPr>
      <t>recommended in the first Washington panel but are recommended in the second Washington panel?</t>
    </r>
  </si>
  <si>
    <r>
      <t xml:space="preserve">Which costing approach is normally based on electronic claim (or reimbursement) data, which helps to prevent the problem of identifying each individual data when they are </t>
    </r>
    <r>
      <rPr>
        <b/>
        <sz val="10"/>
        <color theme="1"/>
        <rFont val="Calibri"/>
        <family val="2"/>
        <scheme val="minor"/>
      </rPr>
      <t xml:space="preserve">not </t>
    </r>
    <r>
      <rPr>
        <sz val="10"/>
        <color theme="1"/>
        <rFont val="Calibri"/>
        <family val="2"/>
        <scheme val="minor"/>
      </rPr>
      <t>easily available?</t>
    </r>
  </si>
  <si>
    <t>Which of the following type of costs is outside the healthcare sector perspective?</t>
  </si>
  <si>
    <t>According to the second Washington panel, which type of cost belongs to the non-healthcare sector?</t>
  </si>
  <si>
    <t>Which term is used in health economic evaluation to reflect both the costs and the benefits of a healthcare intervention?</t>
  </si>
  <si>
    <t>Cost analysis</t>
  </si>
  <si>
    <t>Benefit maximization</t>
  </si>
  <si>
    <t>Cost minimization</t>
  </si>
  <si>
    <t>Cost effectiveness</t>
  </si>
  <si>
    <t>"Death at 25 is viewed very differently from death at 85." This statement reflects which concept?</t>
  </si>
  <si>
    <t>The threshold is cost per DALY averted equal to three times per capita income.</t>
  </si>
  <si>
    <t>The threshold is cost per DALY averted equal to four times per capita income.</t>
  </si>
  <si>
    <t>The threshold is cost per QALY averted equal to four times per capita income.</t>
  </si>
  <si>
    <t>The threshold is cost per QALY averted equal to three times per capita income.</t>
  </si>
  <si>
    <t>By means of what should stakeholders of the health intervention be interviewed, surveyed or discussed in focus groups, etc., to collect their perspectives and additional inputs for the overall economic evaluations?</t>
  </si>
  <si>
    <t>Qualitative approaches</t>
  </si>
  <si>
    <t>Discussing approaches</t>
  </si>
  <si>
    <t>Mixed approaches</t>
  </si>
  <si>
    <t>Quantitative approaches</t>
  </si>
  <si>
    <t>Which study field has the purpose of identifying the risk factors, incidences, and distributions of disease in order to find the possible control over the disease?</t>
  </si>
  <si>
    <t>What methodology serves to analyze statistical relationships in economics?</t>
  </si>
  <si>
    <t>What kind of data are hardly helpful when trying to analyze the uptake of a new drug by means of econometric analysis?</t>
  </si>
  <si>
    <t>Administrative data are usually a …</t>
  </si>
  <si>
    <t>Which of the following is an advantage of administrative data?</t>
  </si>
  <si>
    <r>
      <t xml:space="preserve">Which of the following is </t>
    </r>
    <r>
      <rPr>
        <b/>
        <sz val="10"/>
        <color theme="1"/>
        <rFont val="Calibri"/>
        <family val="2"/>
        <scheme val="minor"/>
      </rPr>
      <t>not</t>
    </r>
    <r>
      <rPr>
        <sz val="10"/>
        <color theme="1"/>
        <rFont val="Calibri"/>
        <family val="2"/>
        <scheme val="minor"/>
      </rPr>
      <t xml:space="preserve"> an example of administrative data?</t>
    </r>
  </si>
  <si>
    <t>In the statement "X may result in Y," the correct terminology for X is …</t>
  </si>
  <si>
    <t>Ordinary least squares helps to generate the minimum what in the linear regression model?</t>
  </si>
  <si>
    <t>Error term</t>
  </si>
  <si>
    <t>Correlation coefficient</t>
  </si>
  <si>
    <t>Differentiation</t>
  </si>
  <si>
    <t>Interception</t>
  </si>
  <si>
    <t>linear regression model.</t>
  </si>
  <si>
    <t>logit regression model.</t>
  </si>
  <si>
    <t>probit regression model.</t>
  </si>
  <si>
    <t>Randomized control trials</t>
  </si>
  <si>
    <t>double-blind.</t>
  </si>
  <si>
    <t>The RAND Health Insurance Experiment in the US is an example of ...</t>
  </si>
  <si>
    <t>An instrumental variable is correlated to dependent variable and going through the independent variable.</t>
  </si>
  <si>
    <r>
      <t xml:space="preserve">There are three levels of prevention, namely primary, secondary and tertiary preventions. </t>
    </r>
    <r>
      <rPr>
        <b/>
        <sz val="10"/>
        <color rgb="FF000000"/>
        <rFont val="Calibri"/>
        <family val="2"/>
      </rPr>
      <t xml:space="preserve">(3 points)
</t>
    </r>
    <r>
      <rPr>
        <sz val="10"/>
        <color rgb="FF000000"/>
        <rFont val="Calibri"/>
        <family val="2"/>
      </rPr>
      <t xml:space="preserve">Levels of medical care are normally referred to delivery in healthcare, which might be categorized into four levels: primary care, secondary care, tertiary care and quaternary care. </t>
    </r>
    <r>
      <rPr>
        <b/>
        <sz val="10"/>
        <color rgb="FF000000"/>
        <rFont val="Calibri"/>
        <family val="2"/>
      </rPr>
      <t>(3 points)</t>
    </r>
  </si>
  <si>
    <r>
      <t xml:space="preserve">Health is what the consumer wants. </t>
    </r>
    <r>
      <rPr>
        <b/>
        <sz val="10"/>
        <color rgb="FF000000"/>
        <rFont val="Calibri"/>
        <family val="2"/>
      </rPr>
      <t xml:space="preserve">(3 points) </t>
    </r>
    <r>
      <rPr>
        <sz val="10"/>
        <color rgb="FF000000"/>
        <rFont val="Calibri"/>
        <family val="2"/>
      </rPr>
      <t xml:space="preserve">Healthcare inputs are demanded to produce it. </t>
    </r>
    <r>
      <rPr>
        <b/>
        <sz val="10"/>
        <color rgb="FF000000"/>
        <rFont val="Calibri"/>
        <family val="2"/>
      </rPr>
      <t>(1.5 points)</t>
    </r>
    <r>
      <rPr>
        <sz val="10"/>
        <color rgb="FF000000"/>
        <rFont val="Calibri"/>
        <family val="2"/>
      </rPr>
      <t xml:space="preserve"> 
Individuals invest time in health-related activities and purchase medical inputs to improve their health. </t>
    </r>
    <r>
      <rPr>
        <b/>
        <sz val="10"/>
        <color rgb="FF000000"/>
        <rFont val="Calibri"/>
        <family val="2"/>
      </rPr>
      <t>(3 points)</t>
    </r>
    <r>
      <rPr>
        <sz val="10"/>
        <color rgb="FF000000"/>
        <rFont val="Calibri"/>
        <family val="2"/>
      </rPr>
      <t xml:space="preserve"> They cannot buy health directly from the market. </t>
    </r>
    <r>
      <rPr>
        <b/>
        <sz val="10"/>
        <color rgb="FF000000"/>
        <rFont val="Calibri"/>
        <family val="2"/>
      </rPr>
      <t>(1.5 points)</t>
    </r>
    <r>
      <rPr>
        <sz val="10"/>
        <color rgb="FF000000"/>
        <rFont val="Calibri"/>
        <family val="2"/>
      </rPr>
      <t xml:space="preserve">
Health does not depreciate instantly, it lasts for more than one period. Health can be considered as a capital good. </t>
    </r>
    <r>
      <rPr>
        <b/>
        <sz val="10"/>
        <color rgb="FF000000"/>
        <rFont val="Calibri"/>
        <family val="2"/>
      </rPr>
      <t>(3 points)</t>
    </r>
    <r>
      <rPr>
        <sz val="10"/>
        <color rgb="FF000000"/>
        <rFont val="Calibri"/>
        <family val="2"/>
      </rPr>
      <t xml:space="preserve">
Health can be both regarded as an investment good and a consumption good. </t>
    </r>
    <r>
      <rPr>
        <b/>
        <sz val="10"/>
        <color rgb="FF000000"/>
        <rFont val="Calibri"/>
        <family val="2"/>
      </rPr>
      <t>(3 points)</t>
    </r>
    <r>
      <rPr>
        <sz val="10"/>
        <color rgb="FF000000"/>
        <rFont val="Calibri"/>
        <family val="2"/>
      </rPr>
      <t xml:space="preserve"> People invest in health to increase days available to work and to earn extra income. Consuming health also makes people feel better.
</t>
    </r>
    <r>
      <rPr>
        <b/>
        <sz val="10"/>
        <color rgb="FF000000"/>
        <rFont val="Calibri"/>
        <family val="2"/>
      </rPr>
      <t>(3 points)</t>
    </r>
  </si>
  <si>
    <t>Which concept underlies the following statement? "An individual's utility directly develops through their personal use of healthcare, as well as indirectly through another individual 's health who has some kind of connection to them."</t>
  </si>
  <si>
    <t>The repetition of high healthcare expenditures over years</t>
  </si>
  <si>
    <t xml:space="preserve">First, there are many contributors to life expectancy outside the healthcare scope (3 points), for example, lifestyle or environment, etc. (3 points)
Second, life expectancy is only one of many indicators of health (3 points), the higher life expectancy does not mean that health of the population is better. (3 points)
Third, there are differences in health system (3 points) and health financing (3 points) between these settings.
</t>
  </si>
  <si>
    <t>The short run is the time period during which a healthcare production unit (e.g. hospital) must continue to account for fixed costs, that is, some inputs cannot be modified (3 points). 
On the other side, the long run is accomplished when the hospital's fixed obligations are terminated and expenses grow solely when the amount of production increases. (3 points)</t>
  </si>
  <si>
    <t>Folland, S., Goodman, A. C., &amp; Stano, M. (2017). Demand for health capital. In The economics of health and healthcare (8th ed., pp. 189-212). Taylor &amp; Francis Group.</t>
  </si>
  <si>
    <t xml:space="preserve">We can obtain from the graph that the more healthcare (HC) inputs we invest in (3 points), the better health status (HS) it is. (3 points)
The baseline point (H0) indicating the minimum health status of the population (3 points), which generates from other determinants than healthcare. (3 points)
The bowed shape of the curve indicates the diminishing value of marginal products when adding more and more HC inputs (3 points), explained by the decreasing values from the ΔHS1 to ΔHS3 (ΔHS1 &gt; ΔHS2 &gt; ΔHS3). (3 points)
</t>
  </si>
  <si>
    <t>(1) effectively using their labor resources 
(2) improving their health status by providing basic access to education, nutrition as well as healthcare
(3 points per aspect)</t>
  </si>
  <si>
    <t>How: large fixed costs associated with starting a firm, only those organizations who can access considerable resources from the capital markets would be capable of making the first investment necessary to get their venture off the ground. (3 points) This limits the competitive level in the healthcare market, and hence results in monopoly/oligopoly market failure. (3 points)
Concerns (give two concerns below fully to get full mark): 
1. Certain entrance restrictions are the consequence of government involvement. (3 points) Licensing and patent laws are examples of this. Licensure aims to establish minimum quality standards, whereas patent laws aim to encourage new activity on research and production. (3 points)
2. Monopolistic power may be unavoidable in some situations. For instance, in a small market, such as rural areas where only one hospital is needed based on the low demand level, the monopoly power exists. (3 points) Even when the demand falls, this single hospital may not be functioning if it does not receive a sufficient amount of subsidies from the government or reduce its own costs. (3 points)
3. In some cases, government failure in providing suggestions to reduce the monopoly power would make things even worse than ignoring it. (3 points) In particular, some public provision or price restriction regulations may be failed due to the lack of suitability. (3 points)</t>
  </si>
  <si>
    <t>1. Regulating how a firm can entrance and exit.
2. Regulating competition in the market
3. Regulating market organization
4. Regulating reimbursement and renumeration
5. Controlling quality/standards
6. Ensuring the safety
(1.5 points per each aspect)
The first three roles relate to the correction of monopolistic power in the healthcare market. That is, they rectify the particular failures of a monopolistic market structure. (3 points) 
Next, the regulated reimbursement strategy is responsible to various market failures. It may help to incentivize providers by rewarding certain desired qualities, or it may use the monopolistic power to keep salaries and health-care expenses low (3 points). 
Lastly, by controlling standards and quality; as well as maintaining safety, the information asymmetry issues are addressed. (3 points)</t>
  </si>
  <si>
    <t>1. These variables relate to controlling the quantity of health equipment or facility (3 points) to manage the volume of inputs for a specific need. (3 points)
2. The quantity of organizations also needs to be regulated (3 points) for improving efficiency in healthcare. (3 points) 
For example, in a small area, the number of clinics need to be limited, otherwise it may create over-supply situation. (3 points) In an opposite picture, in a metropolitan area, regulations for increasing the number of providers would help to improve efficiency, as well as limit the monopolistic power. (3 points)</t>
  </si>
  <si>
    <t xml:space="preserve">Tax contributions come from different sources of revenue. The revenue of taxation derives from: direct revenues (2 points) (e.g., income tax), indirect revenues (2 points) (e.g., consumption taxes), and other government revenues (e.g. licences, natural resources) (2 points). These contributions are pooled by the governments to different sectors via a financing process, including the healthcare sector (3 points).
Conversely, social health insurance is imposed on the payroll and is normally paid by both employees and employers (3 points), with contributions for the jobless, retired, and other non-working dependents covered in various ways (e.g. contributions are paid by the government) (3 points). Depending on the context, social insurance funds can be claimed by one single or a group of different insurance companies (either public or private). The social insurance will pay for health-care benefits of those who contribute to it. (3 points) </t>
  </si>
  <si>
    <t>1. What?: what types of healthcare should the government provide? (2 points) Depending on the economies and governance priority, the government may offer a different range of health services, from free vaccinations for infectious diseases to reimbursed treatments for rare diseases. (2 points) The ‘what’ question is also referred to both the quality and the quantity of these services. (2 points)
2. How?: The next question is ‘how’ the government provides such services. (2 points) It may be funded by the taxes or the government allows the private sectors to provide them via a contract. (2 points) In other words, whether healthcare should be reimbursed primarily by taxation or social insurance funds (universal coverage) or should be paid by the consumers themselves (private), or a mix of both (most of the cases). (2 points)
3. Lastly, ‘to whom’ is the critical question that needs to be solved, which is particularly related to the redistribution of healthcare services. (3 points) The concept of equity, fairness and justice needs to be considered in this case of distribution in healthcare. (3 points)</t>
  </si>
  <si>
    <t xml:space="preserve">1. The federal government has provided large economic transfers to disadvantaged communities (3 points), with the goal of improving access to healthcare. (3 points)
2. Making health-care institutions more accountable to the general public. (3 points) The most significant result is the New Cooperative Medical Program (NCMS), which is a county-level volunteer health insurance scheme that is the most widely used. (3 points)
3. The Ministry of Civil Affairs is responsible for providing a safety net for the very impoverished areas. (3 points) The government pays qualified families' NCMS contributions and a portion of copayments. (3 points)
4. Poorer counties would receive a pre-determined amount of beneficiary (3 points) from the federal governments. (3 points)
5. The federal government quadrupled its contribution to social welfare initiatives (3 points) from ten to forty yuan per capita. (3 points)
(give 3 aspects to get full mark)
</t>
  </si>
  <si>
    <t>Inequality is an umbrella term that inequity is included in as one part of it. (3 points) In healthcare, health inequalities are not necessarily inequitable. In some cases, inequalities can be equitable. (3  points)</t>
  </si>
  <si>
    <t>1. Equality in healthcare access for those with equal needs,
2. Equality in healthcare utilization for those with equal needs,
3. Equality in quality of care for all.
(2 points each)</t>
  </si>
  <si>
    <t>Utilitarian theory is essentially a moral theory that postulates that actions are right as long as they increase the happiness of society, which again is the sum of happiness of each individual. The idea of the greatest good for the greatest numbber is associeted with the work of 18th century philosopher Jeremy Bentham  (3 points). 
Utilitarian theory considers the optimum social welfare to be the maximum sum of utilities of all individuals in a population. This sum is originally unweighted under the view of classical utilitarian, which may cause a situation when the small increase in the total sum in a society would be in favor even in the case of harming some others. (3 points). 
Bentham's theory was further developed by John Stuart Mill (1806-1873), starting to weight pleasure and pain levels, and developing interest in the source of an individual’s utility. (3 points) However, the utilitarian model still relies on individuals' subjective judgement of their utility. (3 points)
In healthcare, health maximization pursues a similar path (3 points). Instead of the original concept of maximizing utility (or happiness), the focus is now on maximizing health. It seems to be simpler to measure the health status compared to the broad concept of utility, using widely accepted available methods. (3 points)</t>
  </si>
  <si>
    <t>1. “Equity policies should be concerned with improving living and working conditions” 
2. “Equity policy should be directed towards enabling healthier lifestyles”
3. “Equity policy requires a genuine commitment to decentralizing power and decision-making, encouraging people to participate in every stage of the policy -making process”
4. “Health impact assessment together with intersectoral action”
5. “Mutual concern and control at the international level”
6. “Equity in healthcare is based on the principle of making high quality healthcare accessible to all”
7. “Equity policies should be based on appropriate research, monitoring, and evaluation” 
(3 points per aspect - give 6 correct principles to get full mark)</t>
  </si>
  <si>
    <t>Considering an important workforce, physicians belong to the most important input of healthcare, human resources. Physicians work in mostly all units of healthcare, from the primary care unit, the primary contact point where patients seek for healthcare, to quaternary care unit, where specialized skills on rare diseases are needed. (3 points)
The special characteristic of information asymmetry in healthcare market additionally contributes to the power of physician in the decision-making process. (3 points)</t>
  </si>
  <si>
    <t>Fee for service is a payment mechanism in which a healthcare provider can invoice the costs of each single service provided or component thereof in the form of an itemised bill (3 points) Fee for service serves a dual goal of paying the cost the practice incurred while also providing a financial incentive for the physician (as an agent) to execute more of the duties requested by the purchaser (as principal). (3 points)
Fee for service is considered the most complicated remuneration mechanism since it involves the payment at single service (3 points), when there are huge variations of healthcare services available. (3 points)
The reimbursement based on this mechanism can be paid differently depending on contexts. (3 points) The fee can be paid directly by the patients (out-of-pocket expenditure) or by third-party payer, either health insurers or public funds. (3 points)</t>
  </si>
  <si>
    <t>A hospital is normally regarded as a combination between social and medical organization (3 points), which provide healthcare for those in need, both curative and preventive; and a training place for health workers and biosocial research. (3 points)</t>
  </si>
  <si>
    <t>Life-year gain may not be useful in comparison with therapeutic areas or even in different stages of one area. For example, a life-year gain of a patient with cancer may be valued differently to a life-year gain of a patient with diabetes; or a life-year gain of a patient with advanced cancer may also be different to a life-year gain of a patient with early stage cancer. (3 points) 
In healthcare decision-making, where there exists budget constraint, it is necessary to have a measure that is comparable both within and between therapeutic areas, which might not be warranted by the indicator of life-year gain. (3 points)</t>
  </si>
  <si>
    <t>In a perfect competitive market, market price is a good estimation of opportunity cost. (2 points) However, if market failures exist, as in the healthcare market, the market price does not fully reflect the economic opportunity cost, (2 points) thus, prices need to be adjusted by accounting not only the explicit market costs but also other implicit costs incurred. (2 points)</t>
  </si>
  <si>
    <t>What types of costs are included in the category "costs within the formal healthcare sector," as recommended by the second Washington Panel? Explain using an example.
Briefly describe two approaches that can be used to value these costs.</t>
  </si>
  <si>
    <t xml:space="preserve">The concept of ‘fair innings’ was introduced by Alan Williams (Williams, 1997) representing the importance of age differences in healthcare prioritization. (3 points) He notes that “death at 25 is viewed very differently from death at 85” (Williams, 1997, p.119). (3 points) Accordingly, the older individuals have experienced their lives which entail a longer period of being in better health, thus they should be less entitled to more health, compared to young ones who have not experienced their fair innings of health yet. (3 points) This consideration has gained relevance in alternative approaches to economic evaluation in healthcare. (3 points).
Let us give an example to understand this better. Given two individuals, one is 25 and one is 85, experienced the same illness that have the same possibility of death, and due to the limited resources, only one can be treated. The fair innings argument will suggest to treat the younger individual (3 points) and claim that this person should receive the chance because he/she has not experienced as long as the older individual in life. (3 points) </t>
  </si>
  <si>
    <r>
      <t>Describe the issues that an externality may cause and explain</t>
    </r>
    <r>
      <rPr>
        <sz val="10"/>
        <color rgb="FFFF0000"/>
        <rFont val="Calibri"/>
        <family val="2"/>
        <scheme val="minor"/>
      </rPr>
      <t xml:space="preserve"> what can be done to prevent</t>
    </r>
    <r>
      <rPr>
        <sz val="10"/>
        <color theme="1"/>
        <rFont val="Calibri"/>
        <family val="2"/>
        <scheme val="minor"/>
      </rPr>
      <t xml:space="preserve"> these problems.</t>
    </r>
  </si>
  <si>
    <r>
      <t xml:space="preserve">Describe a situation when randomized controlled trials (RCTs) are </t>
    </r>
    <r>
      <rPr>
        <b/>
        <sz val="10"/>
        <color theme="1"/>
        <rFont val="Calibri"/>
        <family val="2"/>
        <scheme val="minor"/>
      </rPr>
      <t>not</t>
    </r>
    <r>
      <rPr>
        <sz val="10"/>
        <color theme="1"/>
        <rFont val="Calibri"/>
        <family val="2"/>
        <scheme val="minor"/>
      </rPr>
      <t xml:space="preserve"> possible and illustrate with an example. 
Contrast the concept of an RCT with another design that is possible for the analysis of causal inference and highlight the key difference between this design and RCTs. 
</t>
    </r>
  </si>
  <si>
    <t>Which phenomenon describes a situation where insurance attracts patients who are more likely to become ill and require health services?</t>
  </si>
  <si>
    <t>unit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</si>
</sst>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b/>
      <sz val="10"/>
      <color rgb="FFFF0000"/>
      <name val="Calibri"/>
      <family val="2"/>
      <scheme val="minor"/>
    </font>
    <font>
      <sz val="10"/>
      <color rgb="FFFF0000"/>
      <name val="Calibri"/>
      <family val="2"/>
      <scheme val="minor"/>
    </font>
    <font>
      <sz val="10"/>
      <color rgb="FF0070C0"/>
      <name val="Calibri"/>
      <family val="2"/>
      <scheme val="minor"/>
    </font>
    <font>
      <sz val="10"/>
      <name val="Calibri"/>
      <family val="2"/>
      <scheme val="minor"/>
    </font>
    <font>
      <sz val="10"/>
      <color rgb="FF000000"/>
      <name val="Calibri"/>
      <family val="2"/>
    </font>
    <font>
      <b/>
      <sz val="10"/>
      <color rgb="FF000000"/>
      <name val="Calibri"/>
      <family val="2"/>
    </font>
    <font>
      <sz val="10"/>
      <color theme="1"/>
      <name val="Calibri"/>
      <family val="2"/>
    </font>
    <font>
      <sz val="10"/>
      <color rgb="FF000000"/>
      <name val="Calibri"/>
      <family val="2"/>
    </font>
    <font>
      <sz val="10"/>
      <color rgb="FFFF0000"/>
      <name val="Calibri"/>
      <family val="2"/>
    </font>
    <font>
      <sz val="10"/>
      <color theme="1"/>
      <name val="Calibri"/>
      <family val="2"/>
    </font>
    <font>
      <sz val="8"/>
      <name val="Calibri"/>
      <family val="2"/>
      <scheme val="minor"/>
    </font>
    <font>
      <u/>
      <sz val="10"/>
      <color rgb="FF000000"/>
      <name val="Calibri"/>
      <family val="2"/>
    </font>
    <font>
      <b/>
      <sz val="9"/>
      <color rgb="FF000000"/>
      <name val="Segoe UI"/>
      <family val="2"/>
      <charset val="1"/>
    </font>
    <font>
      <sz val="9"/>
      <color rgb="FF000000"/>
      <name val="Segoe UI"/>
      <family val="2"/>
      <charset val="1"/>
    </font>
    <font>
      <b/>
      <sz val="10"/>
      <color theme="1"/>
      <name val="Calibri"/>
      <family val="2"/>
    </font>
    <font>
      <u/>
      <sz val="10"/>
      <color theme="1"/>
      <name val="Calibri"/>
      <family val="2"/>
    </font>
    <font>
      <sz val="10"/>
      <name val="Calibri"/>
      <family val="2"/>
    </font>
    <font>
      <b/>
      <sz val="10"/>
      <name val="Calibri"/>
      <family val="2"/>
    </font>
    <font>
      <sz val="11"/>
      <name val="Calibri"/>
      <family val="2"/>
      <scheme val="minor"/>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499984740745262"/>
        <bgColor indexed="64"/>
      </patternFill>
    </fill>
    <fill>
      <patternFill patternType="solid">
        <fgColor theme="2"/>
        <bgColor indexed="64"/>
      </patternFill>
    </fill>
    <fill>
      <patternFill patternType="solid">
        <fgColor theme="0"/>
        <bgColor indexed="64"/>
      </patternFill>
    </fill>
  </fills>
  <borders count="13">
    <border>
      <left/>
      <right/>
      <top/>
      <bottom/>
      <diagonal/>
    </border>
    <border>
      <left/>
      <right/>
      <top/>
      <bottom style="thin">
        <color auto="1"/>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bottom/>
      <diagonal/>
    </border>
    <border>
      <left style="thin">
        <color auto="1"/>
      </left>
      <right/>
      <top/>
      <bottom style="thin">
        <color auto="1"/>
      </bottom>
      <diagonal/>
    </border>
  </borders>
  <cellStyleXfs count="1">
    <xf numFmtId="0" fontId="0" fillId="0" borderId="0"/>
  </cellStyleXfs>
  <cellXfs count="95">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1"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2" fillId="0" borderId="1" xfId="0" applyFont="1" applyBorder="1"/>
    <xf numFmtId="0" fontId="2" fillId="0" borderId="9" xfId="0" applyFont="1" applyBorder="1"/>
    <xf numFmtId="0" fontId="2" fillId="0" borderId="9"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10" xfId="0" applyFont="1" applyBorder="1" applyAlignment="1">
      <alignment vertical="top" wrapText="1"/>
    </xf>
    <xf numFmtId="0" fontId="1" fillId="0" borderId="10"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10" xfId="0" applyNumberFormat="1" applyFont="1" applyBorder="1" applyAlignment="1" applyProtection="1">
      <alignment horizontal="center" vertical="top" wrapText="1"/>
      <protection locked="0"/>
    </xf>
    <xf numFmtId="49" fontId="1"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4" fillId="0" borderId="0" xfId="0" applyFont="1" applyAlignment="1">
      <alignment vertical="center"/>
    </xf>
    <xf numFmtId="0" fontId="2" fillId="0" borderId="0" xfId="0" applyFont="1" applyAlignment="1">
      <alignment vertical="center"/>
    </xf>
    <xf numFmtId="1" fontId="1" fillId="0" borderId="10"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0" fontId="1" fillId="5" borderId="0" xfId="0" applyFont="1" applyFill="1"/>
    <xf numFmtId="0" fontId="6" fillId="6" borderId="10" xfId="0" applyFont="1" applyFill="1" applyBorder="1" applyAlignment="1">
      <alignment horizontal="center" vertical="center" wrapText="1"/>
    </xf>
    <xf numFmtId="49" fontId="6" fillId="6" borderId="10" xfId="0" applyNumberFormat="1"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6" borderId="10" xfId="0" applyFont="1" applyFill="1" applyBorder="1" applyAlignment="1" applyProtection="1">
      <alignment horizontal="center" vertical="center" wrapText="1"/>
      <protection locked="0"/>
    </xf>
    <xf numFmtId="0" fontId="1" fillId="0" borderId="3" xfId="0" applyFont="1" applyBorder="1" applyAlignment="1">
      <alignment horizontal="right"/>
    </xf>
    <xf numFmtId="0" fontId="1" fillId="0" borderId="6" xfId="0" applyFont="1" applyBorder="1" applyAlignment="1">
      <alignment horizontal="right"/>
    </xf>
    <xf numFmtId="0" fontId="9" fillId="0" borderId="10" xfId="0" applyFont="1" applyBorder="1" applyAlignment="1" applyProtection="1">
      <alignment vertical="top" wrapText="1"/>
      <protection locked="0"/>
    </xf>
    <xf numFmtId="0" fontId="2" fillId="0" borderId="10" xfId="0" applyFont="1" applyBorder="1" applyAlignment="1" applyProtection="1">
      <alignment vertical="center" wrapText="1"/>
      <protection locked="0"/>
    </xf>
    <xf numFmtId="0" fontId="3" fillId="7" borderId="0" xfId="0" applyFont="1" applyFill="1"/>
    <xf numFmtId="0" fontId="3" fillId="7" borderId="0" xfId="0" applyFont="1" applyFill="1" applyAlignment="1">
      <alignment wrapText="1"/>
    </xf>
    <xf numFmtId="0" fontId="3" fillId="7" borderId="9" xfId="0" applyFont="1" applyFill="1" applyBorder="1"/>
    <xf numFmtId="0" fontId="3" fillId="7" borderId="9" xfId="0" applyFont="1" applyFill="1" applyBorder="1" applyAlignment="1">
      <alignment horizontal="right"/>
    </xf>
    <xf numFmtId="0" fontId="2" fillId="8" borderId="0" xfId="0" applyFont="1" applyFill="1" applyAlignment="1" applyProtection="1">
      <alignment horizontal="right"/>
      <protection locked="0"/>
    </xf>
    <xf numFmtId="0" fontId="2" fillId="5" borderId="0" xfId="0" applyFont="1" applyFill="1" applyAlignment="1" applyProtection="1">
      <alignment horizontal="right"/>
      <protection locked="0"/>
    </xf>
    <xf numFmtId="1" fontId="10" fillId="0" borderId="10" xfId="0" applyNumberFormat="1" applyFont="1" applyBorder="1" applyAlignment="1" applyProtection="1">
      <alignment horizontal="center" vertical="top" wrapText="1"/>
      <protection locked="0"/>
    </xf>
    <xf numFmtId="49" fontId="10" fillId="0" borderId="10" xfId="0" applyNumberFormat="1"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0" fillId="0" borderId="10" xfId="0" applyFont="1" applyBorder="1" applyAlignment="1">
      <alignment horizontal="center" vertical="top" wrapText="1"/>
    </xf>
    <xf numFmtId="0" fontId="10" fillId="0" borderId="0" xfId="0" applyFont="1" applyAlignment="1">
      <alignment vertical="top" wrapText="1"/>
    </xf>
    <xf numFmtId="0" fontId="10" fillId="0" borderId="10" xfId="0" applyFont="1" applyBorder="1" applyAlignment="1" applyProtection="1">
      <alignment vertical="top" wrapText="1"/>
      <protection locked="0"/>
    </xf>
    <xf numFmtId="0" fontId="11" fillId="0" borderId="10" xfId="0" applyFont="1" applyBorder="1" applyAlignment="1" applyProtection="1">
      <alignment vertical="top" wrapText="1"/>
      <protection locked="0"/>
    </xf>
    <xf numFmtId="0" fontId="13" fillId="0" borderId="10" xfId="0" applyFont="1" applyBorder="1" applyAlignment="1">
      <alignment vertical="top" wrapText="1"/>
    </xf>
    <xf numFmtId="0" fontId="14" fillId="0" borderId="10" xfId="0" applyFont="1" applyBorder="1" applyAlignment="1" applyProtection="1">
      <alignment vertical="top" wrapText="1"/>
      <protection locked="0"/>
    </xf>
    <xf numFmtId="0" fontId="1" fillId="9" borderId="10" xfId="0" applyFont="1" applyFill="1" applyBorder="1" applyAlignment="1" applyProtection="1">
      <alignment vertical="top" wrapText="1"/>
      <protection locked="0"/>
    </xf>
    <xf numFmtId="0" fontId="1" fillId="5" borderId="10" xfId="0" applyFont="1" applyFill="1" applyBorder="1" applyAlignment="1">
      <alignment vertical="top" wrapText="1"/>
    </xf>
    <xf numFmtId="0" fontId="1" fillId="5" borderId="10" xfId="0" applyFont="1" applyFill="1" applyBorder="1" applyAlignment="1" applyProtection="1">
      <alignment vertical="top" wrapText="1"/>
      <protection locked="0"/>
    </xf>
    <xf numFmtId="49" fontId="1" fillId="5" borderId="10" xfId="0" applyNumberFormat="1" applyFont="1" applyFill="1" applyBorder="1" applyAlignment="1" applyProtection="1">
      <alignment horizontal="center" vertical="top" wrapText="1"/>
      <protection locked="0"/>
    </xf>
    <xf numFmtId="0" fontId="10" fillId="5" borderId="10" xfId="0" applyFont="1" applyFill="1" applyBorder="1" applyAlignment="1">
      <alignment vertical="top" wrapText="1"/>
    </xf>
    <xf numFmtId="0" fontId="13" fillId="5" borderId="10" xfId="0" applyFont="1" applyFill="1" applyBorder="1" applyAlignment="1" applyProtection="1">
      <alignment vertical="top" wrapText="1"/>
      <protection locked="0"/>
    </xf>
    <xf numFmtId="0" fontId="1" fillId="0" borderId="0" xfId="0" applyFont="1" applyFill="1"/>
    <xf numFmtId="1" fontId="1" fillId="0" borderId="10" xfId="0" applyNumberFormat="1" applyFont="1" applyFill="1" applyBorder="1" applyAlignment="1" applyProtection="1">
      <alignment horizontal="center" vertical="top" wrapText="1"/>
      <protection locked="0"/>
    </xf>
    <xf numFmtId="49" fontId="1" fillId="0" borderId="10" xfId="0" applyNumberFormat="1" applyFont="1" applyFill="1" applyBorder="1" applyAlignment="1" applyProtection="1">
      <alignment horizontal="center" vertical="top" wrapText="1"/>
      <protection locked="0"/>
    </xf>
    <xf numFmtId="0" fontId="1" fillId="0" borderId="10" xfId="0" applyFont="1" applyFill="1" applyBorder="1" applyAlignment="1" applyProtection="1">
      <alignment horizontal="center" vertical="top" wrapText="1"/>
      <protection locked="0"/>
    </xf>
    <xf numFmtId="0" fontId="1" fillId="0" borderId="10" xfId="0" applyFont="1" applyFill="1" applyBorder="1" applyAlignment="1">
      <alignment horizontal="center" vertical="top" wrapText="1"/>
    </xf>
    <xf numFmtId="0" fontId="1" fillId="0" borderId="10" xfId="0" applyFont="1" applyFill="1" applyBorder="1" applyAlignment="1" applyProtection="1">
      <alignment vertical="top" wrapText="1"/>
      <protection locked="0"/>
    </xf>
    <xf numFmtId="0" fontId="1" fillId="0" borderId="10" xfId="0" applyFont="1" applyFill="1" applyBorder="1" applyAlignment="1">
      <alignment vertical="top" wrapText="1"/>
    </xf>
    <xf numFmtId="0" fontId="11" fillId="0" borderId="10" xfId="0" applyFont="1" applyFill="1" applyBorder="1" applyAlignment="1" applyProtection="1">
      <alignment vertical="top" wrapText="1"/>
      <protection locked="0"/>
    </xf>
    <xf numFmtId="0" fontId="10" fillId="0" borderId="10" xfId="0" applyFont="1" applyFill="1" applyBorder="1" applyAlignment="1">
      <alignment vertical="top" wrapText="1"/>
    </xf>
    <xf numFmtId="0" fontId="0" fillId="0" borderId="0" xfId="0" applyFill="1"/>
    <xf numFmtId="0" fontId="10" fillId="0" borderId="10" xfId="0" applyFont="1" applyFill="1" applyBorder="1" applyAlignment="1" applyProtection="1">
      <alignment horizontal="center" vertical="top" wrapText="1"/>
      <protection locked="0"/>
    </xf>
    <xf numFmtId="0" fontId="16" fillId="0" borderId="10" xfId="0"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0" fontId="14" fillId="0" borderId="10" xfId="0" applyFont="1" applyFill="1" applyBorder="1" applyAlignment="1" applyProtection="1">
      <alignment vertical="top" wrapText="1"/>
      <protection locked="0"/>
    </xf>
    <xf numFmtId="0" fontId="13" fillId="0" borderId="10" xfId="0" applyFont="1" applyFill="1" applyBorder="1" applyAlignment="1" applyProtection="1">
      <alignment vertical="top" wrapText="1"/>
      <protection locked="0"/>
    </xf>
    <xf numFmtId="0" fontId="10" fillId="0" borderId="0" xfId="0" applyFont="1" applyFill="1"/>
    <xf numFmtId="1" fontId="10" fillId="0" borderId="10" xfId="0" applyNumberFormat="1" applyFont="1" applyFill="1" applyBorder="1" applyAlignment="1" applyProtection="1">
      <alignment horizontal="center" vertical="top" wrapText="1"/>
      <protection locked="0"/>
    </xf>
    <xf numFmtId="49" fontId="10" fillId="0" borderId="10" xfId="0" applyNumberFormat="1" applyFont="1" applyFill="1" applyBorder="1" applyAlignment="1" applyProtection="1">
      <alignment horizontal="center" vertical="top" wrapText="1"/>
      <protection locked="0"/>
    </xf>
    <xf numFmtId="0" fontId="10" fillId="0" borderId="10" xfId="0" applyFont="1" applyFill="1" applyBorder="1" applyAlignment="1">
      <alignment horizontal="center" vertical="top" wrapText="1"/>
    </xf>
    <xf numFmtId="0" fontId="23" fillId="0" borderId="10" xfId="0" applyFont="1" applyFill="1" applyBorder="1" applyAlignment="1" applyProtection="1">
      <alignment vertical="top" wrapText="1"/>
      <protection locked="0"/>
    </xf>
    <xf numFmtId="0" fontId="25" fillId="0" borderId="0" xfId="0" applyFont="1" applyFill="1"/>
    <xf numFmtId="0" fontId="11" fillId="0" borderId="10" xfId="0" quotePrefix="1" applyFont="1" applyFill="1" applyBorder="1" applyAlignment="1" applyProtection="1">
      <alignment vertical="top" wrapText="1"/>
      <protection locked="0"/>
    </xf>
    <xf numFmtId="0" fontId="16" fillId="0" borderId="10" xfId="0" applyFont="1" applyFill="1" applyBorder="1" applyAlignment="1">
      <alignment vertical="top" wrapText="1"/>
    </xf>
    <xf numFmtId="0" fontId="9" fillId="0" borderId="10" xfId="0" applyFont="1" applyFill="1" applyBorder="1" applyAlignment="1" applyProtection="1">
      <alignment vertical="top" wrapText="1"/>
      <protection locked="0"/>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236220</xdr:colOff>
      <xdr:row>0</xdr:row>
      <xdr:rowOff>944880</xdr:rowOff>
    </xdr:from>
    <xdr:to>
      <xdr:col>14</xdr:col>
      <xdr:colOff>205740</xdr:colOff>
      <xdr:row>3</xdr:row>
      <xdr:rowOff>449580</xdr:rowOff>
    </xdr:to>
    <xdr:sp macro="" textlink="">
      <xdr:nvSpPr>
        <xdr:cNvPr id="2" name="Textfeld 1">
          <a:extLst>
            <a:ext uri="{FF2B5EF4-FFF2-40B4-BE49-F238E27FC236}">
              <a16:creationId xmlns:a16="http://schemas.microsoft.com/office/drawing/2014/main" id="{9022DD6E-7DBC-2FEE-3654-68450C28CF9B}"/>
            </a:ext>
          </a:extLst>
        </xdr:cNvPr>
        <xdr:cNvSpPr txBox="1"/>
      </xdr:nvSpPr>
      <xdr:spPr>
        <a:xfrm>
          <a:off x="13997940" y="944880"/>
          <a:ext cx="5455920" cy="2308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solidFill>
                <a:schemeClr val="dk1"/>
              </a:solidFill>
              <a:effectLst/>
              <a:latin typeface="+mn-lt"/>
              <a:ea typeface="+mn-ea"/>
              <a:cs typeface="+mn-cs"/>
            </a:rPr>
            <a:t>To the translator:</a:t>
          </a:r>
          <a:endParaRPr lang="de-DE" sz="1800">
            <a:effectLst/>
          </a:endParaRPr>
        </a:p>
        <a:p>
          <a:r>
            <a:rPr lang="en-GB" sz="1800" b="0">
              <a:solidFill>
                <a:schemeClr val="dk1"/>
              </a:solidFill>
              <a:effectLst/>
              <a:latin typeface="+mn-lt"/>
              <a:ea typeface="+mn-ea"/>
              <a:cs typeface="+mn-cs"/>
            </a:rPr>
            <a:t>Please only translate the text of the questions and answer options (solutions</a:t>
          </a:r>
          <a:r>
            <a:rPr lang="en-GB" sz="1800" b="0" baseline="0">
              <a:solidFill>
                <a:schemeClr val="dk1"/>
              </a:solidFill>
              <a:effectLst/>
              <a:latin typeface="+mn-lt"/>
              <a:ea typeface="+mn-ea"/>
              <a:cs typeface="+mn-cs"/>
            </a:rPr>
            <a:t> for open answer). Please do no translate any of the headings or information about the questions (e.g., difficulty level, anything on the Übersicht sheet or the comments from reviewer or MV). Only the Multiple Choice and Offene Fragen sheets are relevant for translation.</a:t>
          </a:r>
          <a:endParaRPr lang="de-DE" sz="1800">
            <a:effectLst/>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ubhfs.sharepoint.com/sites/KFK-Fragen-Team/Shared%20Documents/Overview/MA_Template/TEST_Template_BA_181012_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chaelthiede/Library/Containers/com.microsoft.Excel/Data/Documents/C:/Users/s.wadispointner/Dropbox/FS_KFK/02_Vorlagen%20f&#252;r%20Autoren/Templates/TEST_Template_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zoomScale="90" zoomScaleNormal="90" workbookViewId="0">
      <selection activeCell="G12" sqref="G12"/>
    </sheetView>
  </sheetViews>
  <sheetFormatPr baseColWidth="10" defaultColWidth="10.77734375" defaultRowHeight="14.4" x14ac:dyDescent="0.3"/>
  <cols>
    <col min="1" max="1" width="24.44140625" customWidth="1"/>
    <col min="2" max="2" width="23.77734375" customWidth="1"/>
    <col min="3" max="3" width="9.77734375" bestFit="1" customWidth="1"/>
    <col min="4" max="4" width="10.77734375" bestFit="1" customWidth="1"/>
    <col min="6" max="6" width="11.44140625" bestFit="1" customWidth="1"/>
    <col min="7" max="7" width="12.44140625" bestFit="1" customWidth="1"/>
  </cols>
  <sheetData>
    <row r="1" spans="1:5" x14ac:dyDescent="0.3">
      <c r="A1" s="50" t="s">
        <v>0</v>
      </c>
      <c r="B1" s="54" t="s">
        <v>1</v>
      </c>
    </row>
    <row r="2" spans="1:5" x14ac:dyDescent="0.3">
      <c r="A2" s="50" t="s">
        <v>2</v>
      </c>
      <c r="B2" s="54" t="s">
        <v>3</v>
      </c>
    </row>
    <row r="3" spans="1:5" x14ac:dyDescent="0.3">
      <c r="A3" s="51" t="s">
        <v>4</v>
      </c>
      <c r="B3" s="54" t="s">
        <v>5</v>
      </c>
    </row>
    <row r="4" spans="1:5" x14ac:dyDescent="0.3">
      <c r="A4" s="51" t="s">
        <v>6</v>
      </c>
      <c r="B4" s="55">
        <v>6</v>
      </c>
    </row>
    <row r="5" spans="1:5" x14ac:dyDescent="0.3">
      <c r="A5" s="51" t="s">
        <v>7</v>
      </c>
      <c r="B5" s="54" t="s">
        <v>8</v>
      </c>
    </row>
    <row r="6" spans="1:5" x14ac:dyDescent="0.3">
      <c r="A6" s="51" t="s">
        <v>9</v>
      </c>
      <c r="B6" s="54">
        <v>90</v>
      </c>
    </row>
    <row r="7" spans="1:5" x14ac:dyDescent="0.3">
      <c r="A7" s="51" t="s">
        <v>10</v>
      </c>
      <c r="B7" s="55" t="s">
        <v>821</v>
      </c>
    </row>
    <row r="8" spans="1:5" x14ac:dyDescent="0.3">
      <c r="A8" s="5"/>
      <c r="B8" s="6"/>
    </row>
    <row r="9" spans="1:5" x14ac:dyDescent="0.3">
      <c r="A9" s="4" t="s">
        <v>11</v>
      </c>
      <c r="B9" s="17">
        <f>VLOOKUP($B$4,Tabelle2!$A$8:$E$17,2)</f>
        <v>32</v>
      </c>
    </row>
    <row r="10" spans="1:5" x14ac:dyDescent="0.3">
      <c r="A10" s="1" t="s">
        <v>12</v>
      </c>
      <c r="B10" s="2">
        <f>VLOOKUP($B$4,Tabelle2!$A$8:$E$17,3)</f>
        <v>14</v>
      </c>
    </row>
    <row r="11" spans="1:5" x14ac:dyDescent="0.3">
      <c r="A11" s="1" t="s">
        <v>13</v>
      </c>
      <c r="B11" s="2">
        <f>VLOOKUP($B$4,Tabelle2!$A$8:$E$17,4)</f>
        <v>9</v>
      </c>
    </row>
    <row r="12" spans="1:5" x14ac:dyDescent="0.3">
      <c r="A12" s="3" t="s">
        <v>14</v>
      </c>
      <c r="B12" s="7">
        <f>VLOOKUP($B$4,Tabelle2!$A$8:$E$17,5)</f>
        <v>9</v>
      </c>
      <c r="E12" s="31"/>
    </row>
    <row r="13" spans="1:5" x14ac:dyDescent="0.3">
      <c r="A13" s="15" t="s">
        <v>15</v>
      </c>
      <c r="B13" s="16">
        <f>B4*B9</f>
        <v>192</v>
      </c>
    </row>
    <row r="14" spans="1:5" x14ac:dyDescent="0.3">
      <c r="A14" s="4" t="s">
        <v>16</v>
      </c>
      <c r="B14" s="17">
        <f>VLOOKUP($B$4,Tabelle2!A20:E29,2)</f>
        <v>20</v>
      </c>
    </row>
    <row r="15" spans="1:5" x14ac:dyDescent="0.3">
      <c r="A15" s="1" t="s">
        <v>17</v>
      </c>
      <c r="B15" s="2">
        <f>VLOOKUP($B$4,Tabelle2!A20:E29,3)</f>
        <v>5</v>
      </c>
    </row>
    <row r="16" spans="1:5" x14ac:dyDescent="0.3">
      <c r="A16" s="1" t="s">
        <v>18</v>
      </c>
      <c r="B16" s="2">
        <f>VLOOKUP($B$4,Tabelle2!A20:E29,4)</f>
        <v>5</v>
      </c>
    </row>
    <row r="17" spans="1:7" x14ac:dyDescent="0.3">
      <c r="A17" s="3" t="s">
        <v>19</v>
      </c>
      <c r="B17" s="7">
        <f>VLOOKUP($B$4,Tabelle2!A20:E29,5)</f>
        <v>10</v>
      </c>
    </row>
    <row r="18" spans="1:7" x14ac:dyDescent="0.3">
      <c r="A18" s="15" t="s">
        <v>20</v>
      </c>
      <c r="B18" s="16">
        <f>B4*B14</f>
        <v>120</v>
      </c>
    </row>
    <row r="19" spans="1:7" x14ac:dyDescent="0.3">
      <c r="A19" s="52" t="s">
        <v>21</v>
      </c>
      <c r="B19" s="53">
        <f>B13+B18</f>
        <v>312</v>
      </c>
    </row>
    <row r="21" spans="1:7" x14ac:dyDescent="0.3">
      <c r="A21" s="14" t="s">
        <v>22</v>
      </c>
      <c r="B21" s="8" t="s">
        <v>23</v>
      </c>
      <c r="C21" s="9" t="s">
        <v>24</v>
      </c>
      <c r="D21" s="9" t="s">
        <v>25</v>
      </c>
      <c r="E21" s="9" t="s">
        <v>26</v>
      </c>
      <c r="F21" s="9" t="s">
        <v>27</v>
      </c>
      <c r="G21" s="9" t="s">
        <v>28</v>
      </c>
    </row>
    <row r="22" spans="1:7" x14ac:dyDescent="0.3">
      <c r="A22" s="1" t="s">
        <v>29</v>
      </c>
      <c r="B22" s="10">
        <f>COUNTIFS('Multiple Choice'!$D$2:$D$268,Tabelle2!$A$3,'Multiple Choice'!$B$2:$B$268,1)</f>
        <v>14</v>
      </c>
      <c r="C22" s="11">
        <f>COUNTIFS('Multiple Choice'!$D$2:$D$268,Tabelle2!$A$4,'Multiple Choice'!$B$2:$B$268,1)</f>
        <v>8</v>
      </c>
      <c r="D22" s="11">
        <f>COUNTIFS('Multiple Choice'!$D$2:$D$268,Tabelle2!$A$5,'Multiple Choice'!$B$2:$B$268,1)</f>
        <v>9</v>
      </c>
      <c r="E22" s="11">
        <f>COUNTIFS('Offene Fragen'!$B$2:$B$125,1,'Offene Fragen'!$D$2:$D$125,Tabelle2!$A$3)</f>
        <v>5</v>
      </c>
      <c r="F22" s="11">
        <f>COUNTIFS('Offene Fragen'!$B$2:$B$125,1,'Offene Fragen'!$D$2:$D$125,Tabelle2!$A$4)</f>
        <v>5</v>
      </c>
      <c r="G22" s="11">
        <f>COUNTIFS('Offene Fragen'!$B$2:$B$125,1,'Offene Fragen'!$D$2:$D$125,Tabelle2!$A$5)</f>
        <v>10</v>
      </c>
    </row>
    <row r="23" spans="1:7" x14ac:dyDescent="0.3">
      <c r="A23" s="1" t="s">
        <v>30</v>
      </c>
      <c r="B23" s="10">
        <f>COUNTIFS('Multiple Choice'!$D$2:$D$268,Tabelle2!$A$3,'Multiple Choice'!$B$2:$B$268,2)</f>
        <v>14</v>
      </c>
      <c r="C23" s="11">
        <f>COUNTIFS('Multiple Choice'!$D$2:$D$268,Tabelle2!$A$4,'Multiple Choice'!$B$2:$B$268,2)</f>
        <v>10</v>
      </c>
      <c r="D23" s="11">
        <f>COUNTIFS('Multiple Choice'!$D$2:$D$268,Tabelle2!$A$5,'Multiple Choice'!$B$2:$B$268,2)</f>
        <v>9</v>
      </c>
      <c r="E23" s="11">
        <f>COUNTIFS('Offene Fragen'!$B$2:$B$125,2,'Offene Fragen'!$D$2:$D$125,Tabelle2!$A$3)</f>
        <v>5</v>
      </c>
      <c r="F23" s="11">
        <f>COUNTIFS('Offene Fragen'!$B$2:$B$125,2,'Offene Fragen'!$D$2:$D$125,Tabelle2!$A$4)</f>
        <v>5</v>
      </c>
      <c r="G23" s="11">
        <f>COUNTIFS('Offene Fragen'!$B$2:$B$125,2,'Offene Fragen'!$D$2:$D$125,Tabelle2!$A$5)</f>
        <v>10</v>
      </c>
    </row>
    <row r="24" spans="1:7" x14ac:dyDescent="0.3">
      <c r="A24" s="1" t="s">
        <v>31</v>
      </c>
      <c r="B24" s="10">
        <f>COUNTIFS('Multiple Choice'!$D$2:$D$268,Tabelle2!$A$3,'Multiple Choice'!$B$2:$B$268,3)</f>
        <v>12</v>
      </c>
      <c r="C24" s="11">
        <f>COUNTIFS('Multiple Choice'!$D$2:$D$268,Tabelle2!$A$4,'Multiple Choice'!$B$2:$B$268,3)</f>
        <v>9</v>
      </c>
      <c r="D24" s="11">
        <f>COUNTIFS('Multiple Choice'!$D$2:$D$268,Tabelle2!$A$5,'Multiple Choice'!$B$2:$B$268,3)</f>
        <v>9</v>
      </c>
      <c r="E24" s="11">
        <f>COUNTIFS('Offene Fragen'!$B$2:$B$125,3,'Offene Fragen'!$D$2:$D$125,Tabelle2!$A$3)</f>
        <v>5</v>
      </c>
      <c r="F24" s="11">
        <f>COUNTIFS('Offene Fragen'!$B$2:$B$125,3,'Offene Fragen'!$D$2:$D$125,Tabelle2!$A$4)</f>
        <v>5</v>
      </c>
      <c r="G24" s="11">
        <f>COUNTIFS('Offene Fragen'!$B$2:$B$125,3,'Offene Fragen'!$D$2:$D$125,Tabelle2!$A$5)</f>
        <v>10</v>
      </c>
    </row>
    <row r="25" spans="1:7" x14ac:dyDescent="0.3">
      <c r="A25" s="1" t="str">
        <f>IF($B$4&gt;3,"Lektion 4","")</f>
        <v>Lektion 4</v>
      </c>
      <c r="B25" s="10">
        <f>IF(A25&lt;&gt;"",COUNTIFS('Multiple Choice'!$D$2:$D$268,Tabelle2!$A$3,'Multiple Choice'!$B$2:$B$268,4),"")</f>
        <v>14</v>
      </c>
      <c r="C25" s="11">
        <f>IF(A25&lt;&gt;"",COUNTIFS('Multiple Choice'!$D$2:$D$268,Tabelle2!$A$4,'Multiple Choice'!$B$2:$B$268,4),"")</f>
        <v>8</v>
      </c>
      <c r="D25" s="11">
        <f>IF(A25&lt;&gt;"",COUNTIFS('Multiple Choice'!$D$2:$D$268,Tabelle2!$A$5,'Multiple Choice'!$B$2:$B$268,4),"")</f>
        <v>9</v>
      </c>
      <c r="E25" s="11">
        <f>IF(A25&lt;&gt;"",COUNTIFS('Offene Fragen'!$B$2:$B$125,4,'Offene Fragen'!$D$2:$D$125,Tabelle2!$A$3),"")</f>
        <v>5</v>
      </c>
      <c r="F25" s="11">
        <f>IF(A25&lt;&gt;"",COUNTIFS('Offene Fragen'!$B$2:$B$125,4,'Offene Fragen'!$D$2:$D$125,Tabelle2!$A$4),"")</f>
        <v>5</v>
      </c>
      <c r="G25" s="11">
        <f>IF(A25&lt;&gt;"",COUNTIFS('Offene Fragen'!$B$2:$B$125,4,'Offene Fragen'!$D$2:$D$125,Tabelle2!$A$5),"")</f>
        <v>10</v>
      </c>
    </row>
    <row r="26" spans="1:7" x14ac:dyDescent="0.3">
      <c r="A26" s="1" t="str">
        <f>IF($B$4&gt;4,"Lektion 5","")</f>
        <v>Lektion 5</v>
      </c>
      <c r="B26" s="10">
        <f>IF(A26&lt;&gt;"",COUNTIFS('Multiple Choice'!$D$2:$D$268,Tabelle2!$A$3,'Multiple Choice'!$B$2:$B$268,5),"")</f>
        <v>14</v>
      </c>
      <c r="C26" s="11">
        <f>IF(A26&lt;&gt;"",COUNTIFS('Multiple Choice'!$D$2:$D$268,Tabelle2!$A$4,'Multiple Choice'!$B$2:$B$268,5),"")</f>
        <v>9</v>
      </c>
      <c r="D26" s="11">
        <f>IF(A26&lt;&gt;"",COUNTIFS('Multiple Choice'!$D$2:$D$268,Tabelle2!$A$5,'Multiple Choice'!$B$2:$B$268,5),"")</f>
        <v>9</v>
      </c>
      <c r="E26" s="11">
        <f>IF(A26&lt;&gt;"",COUNTIFS('Offene Fragen'!$B$2:$B$125,5,'Offene Fragen'!$D$2:$D$125,Tabelle2!$A$3),"")</f>
        <v>5</v>
      </c>
      <c r="F26" s="11">
        <f>IF(A26&lt;&gt;"",COUNTIFS('Offene Fragen'!$B$2:$B$125,5,'Offene Fragen'!$D$2:$D$125,Tabelle2!$A$4),"")</f>
        <v>5</v>
      </c>
      <c r="G26" s="11">
        <f>IF(A26&lt;&gt;"",COUNTIFS('Offene Fragen'!$B$2:$B$125,5,'Offene Fragen'!$D$2:$D$125,Tabelle2!$A$5),"")</f>
        <v>10</v>
      </c>
    </row>
    <row r="27" spans="1:7" x14ac:dyDescent="0.3">
      <c r="A27" s="1" t="str">
        <f>IF($B$4&gt;5,"Lektion 6","")</f>
        <v>Lektion 6</v>
      </c>
      <c r="B27" s="10">
        <f>IF(A27&lt;&gt;"",COUNTIFS('Multiple Choice'!$D$2:$D$268,Tabelle2!$A$3,'Multiple Choice'!$B$2:$B$268,6),"")</f>
        <v>14</v>
      </c>
      <c r="C27" s="11">
        <f>IF(A27&lt;&gt;"",COUNTIFS('Multiple Choice'!$D$2:$D$268,Tabelle2!$A$4,'Multiple Choice'!$B$2:$B$268,6),"")</f>
        <v>9</v>
      </c>
      <c r="D27" s="11">
        <f>IF(A27&lt;&gt;"",COUNTIFS('Multiple Choice'!$D$2:$D$268,Tabelle2!$A$5,'Multiple Choice'!$B$2:$B$268,6),"")</f>
        <v>9</v>
      </c>
      <c r="E27" s="11">
        <f>IF(A27&lt;&gt;"",COUNTIFS('Offene Fragen'!$B$2:$B$125,6,'Offene Fragen'!$D$2:$D$125,Tabelle2!$A$3),"")</f>
        <v>5</v>
      </c>
      <c r="F27" s="11">
        <f>IF(A27&lt;&gt;"",COUNTIFS('Offene Fragen'!$B$2:$B$125,6,'Offene Fragen'!$D$2:$D$125,Tabelle2!$A$4),"")</f>
        <v>5</v>
      </c>
      <c r="G27" s="11">
        <f>IF(A27&lt;&gt;"",COUNTIFS('Offene Fragen'!$B$2:$B$125,6,'Offene Fragen'!$D$2:$D$125,Tabelle2!$A$5),"")</f>
        <v>10</v>
      </c>
    </row>
    <row r="28" spans="1:7" x14ac:dyDescent="0.3">
      <c r="A28" s="1" t="str">
        <f>IF($B$4&gt;6,"Lektion 7","")</f>
        <v/>
      </c>
      <c r="B28" s="10" t="str">
        <f>IF(A28&lt;&gt;"",COUNTIFS('Multiple Choice'!$D$2:$D$268,Tabelle2!$A$3,'Multiple Choice'!$B$2:$B$268,7),"")</f>
        <v/>
      </c>
      <c r="C28" s="11" t="str">
        <f>IF(A28&lt;&gt;"",COUNTIFS('Multiple Choice'!$D$2:$D$268,Tabelle2!$A$4,'Multiple Choice'!$B$2:$B$268,7),"")</f>
        <v/>
      </c>
      <c r="D28" s="11" t="str">
        <f>IF(A28&lt;&gt;"",COUNTIFS('Multiple Choice'!$D$2:$D$268,Tabelle2!$A$5,'Multiple Choice'!$B$2:$B$268,7),"")</f>
        <v/>
      </c>
      <c r="E28" s="11" t="str">
        <f>IF(A28&lt;&gt;"",COUNTIFS('Offene Fragen'!$B$2:$B$125,7,'Offene Fragen'!$D$2:$D$125,Tabelle2!$A$3),"")</f>
        <v/>
      </c>
      <c r="F28" s="11" t="str">
        <f>IF(A28&lt;&gt;"",COUNTIFS('Offene Fragen'!$B$2:$B$125,7,'Offene Fragen'!$D$2:$D$125,Tabelle2!$A$4),"")</f>
        <v/>
      </c>
      <c r="G28" s="11" t="str">
        <f>IF(A28&lt;&gt;"",COUNTIFS('Offene Fragen'!$B$2:$B$125,7,'Offene Fragen'!$D$2:$D$125,Tabelle2!$A$5),"")</f>
        <v/>
      </c>
    </row>
    <row r="29" spans="1:7" x14ac:dyDescent="0.3">
      <c r="A29" s="1" t="str">
        <f>IF($B$4&gt;7,"Lektion 8","")</f>
        <v/>
      </c>
      <c r="B29" s="10" t="str">
        <f>IF(A29&lt;&gt;"",COUNTIFS('Multiple Choice'!$D$2:$D$268,Tabelle2!$A$3,'Multiple Choice'!$B$2:$B$268,8),"")</f>
        <v/>
      </c>
      <c r="C29" s="11" t="str">
        <f>IF(A29&lt;&gt;"",COUNTIFS('Multiple Choice'!$D$2:$D$268,Tabelle2!$A$4,'Multiple Choice'!$B$2:$B$268,8),"")</f>
        <v/>
      </c>
      <c r="D29" s="11" t="str">
        <f>IF(A29&lt;&gt;"",COUNTIFS('Multiple Choice'!$D$2:$D$268,Tabelle2!$A$5,'Multiple Choice'!$B$2:$B$268,8),"")</f>
        <v/>
      </c>
      <c r="E29" s="11" t="str">
        <f>IF(A29&lt;&gt;"",COUNTIFS('Offene Fragen'!$B$2:$B$125,8,'Offene Fragen'!$D$2:$D$125,Tabelle2!$A$3),"")</f>
        <v/>
      </c>
      <c r="F29" s="11" t="str">
        <f>IF(A29&lt;&gt;"",COUNTIFS('Offene Fragen'!$B$2:$B$125,8,'Offene Fragen'!$D$2:$D$125,Tabelle2!$A$4),"")</f>
        <v/>
      </c>
      <c r="G29" s="11" t="str">
        <f>IF(A29&lt;&gt;"",COUNTIFS('Offene Fragen'!$B$2:$B$125,8,'Offene Fragen'!$D$2:$D$125,Tabelle2!$A$5),"")</f>
        <v/>
      </c>
    </row>
    <row r="30" spans="1:7" x14ac:dyDescent="0.3">
      <c r="A30" s="1" t="str">
        <f>IF($B$4&gt;8,"Lektion 9","")</f>
        <v/>
      </c>
      <c r="B30" s="10" t="str">
        <f>IF(A30&lt;&gt;"",COUNTIFS('Multiple Choice'!$D$2:$D$268,Tabelle2!$A$3,'Multiple Choice'!$B$2:$B$268,9),"")</f>
        <v/>
      </c>
      <c r="C30" s="11" t="str">
        <f>IF(A30&lt;&gt;"",COUNTIFS('Multiple Choice'!$D$2:$D$268,Tabelle2!$A$4,'Multiple Choice'!$B$2:$B$268,9),"")</f>
        <v/>
      </c>
      <c r="D30" s="11" t="str">
        <f>IF(A30&lt;&gt;"",COUNTIFS('Multiple Choice'!$D$2:$D$268,Tabelle2!$A$5,'Multiple Choice'!$B$2:$B$268,9),"")</f>
        <v/>
      </c>
      <c r="E30" s="11" t="str">
        <f>IF(A30&lt;&gt;"",COUNTIFS('Offene Fragen'!$B$2:$B$125,9,'Offene Fragen'!$D$2:$D$125,Tabelle2!$A$3),"")</f>
        <v/>
      </c>
      <c r="F30" s="11"/>
      <c r="G30" s="11" t="str">
        <f>IF(A30&lt;&gt;"",COUNTIFS('Offene Fragen'!$B$2:$B$125,9,'Offene Fragen'!$D$2:$D$125,Tabelle2!$A$5),"")</f>
        <v/>
      </c>
    </row>
    <row r="31" spans="1:7" x14ac:dyDescent="0.3">
      <c r="A31" s="1" t="str">
        <f>IF($B$4&gt;9,"Lektion 10","")</f>
        <v/>
      </c>
      <c r="B31" s="10" t="str">
        <f>IF(A31&lt;&gt;"",COUNTIFS('Multiple Choice'!$D$2:$D$268,Tabelle2!$A$3,'Multiple Choice'!$B$2:$B$268,10),"")</f>
        <v/>
      </c>
      <c r="C31" s="11" t="str">
        <f>IF(A31&lt;&gt;"",COUNTIFS('Multiple Choice'!$D$2:$D$268,Tabelle2!$A$4,'Multiple Choice'!$B$2:$B$268,10),"")</f>
        <v/>
      </c>
      <c r="D31" s="11" t="str">
        <f>IF(A31&lt;&gt;"",COUNTIFS('Multiple Choice'!$D$2:$D$268,Tabelle2!$A$5,'Multiple Choice'!$B$2:$B$268,10),"")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x14ac:dyDescent="0.3">
      <c r="A32" s="1" t="str">
        <f>IF($B$4&gt;10,"Lektion 11","")</f>
        <v/>
      </c>
      <c r="B32" s="10" t="str">
        <f>IF(A32&lt;&gt;"",COUNTIFS('Multiple Choice'!$D$2:$D$268,Tabelle2!$A$3,'Multiple Choice'!$B$2:$B$268,11),"")</f>
        <v/>
      </c>
      <c r="C32" s="11" t="str">
        <f>IF(A32&lt;&gt;"",COUNTIFS('Multiple Choice'!$D$2:$D$268,Tabelle2!$A$4,'Multiple Choice'!$B$2:$B$268,11),"")</f>
        <v/>
      </c>
      <c r="D32" s="11" t="str">
        <f>IF(A32&lt;&gt;"",COUNTIFS('Multiple Choice'!$D$2:$D$268,Tabelle2!$A$5,'Multiple Choice'!$B$2:$B$268,11),"")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x14ac:dyDescent="0.3">
      <c r="A33" s="3" t="str">
        <f>IF($B$4&gt;11,"Lektion 12","")</f>
        <v/>
      </c>
      <c r="B33" s="10" t="str">
        <f>IF(A33&lt;&gt;"",COUNTIFS('Multiple Choice'!$D$2:$D$268,Tabelle2!$A$3,'Multiple Choice'!$B$2:$B$268,12),"")</f>
        <v/>
      </c>
      <c r="C33" s="11" t="str">
        <f>IF(A33&lt;&gt;"",COUNTIFS('Multiple Choice'!$D$2:$D$268,Tabelle2!$A$4,'Multiple Choice'!$B$2:$B$268,12),"")</f>
        <v/>
      </c>
      <c r="D33" s="11" t="str">
        <f>IF(A33&lt;&gt;"",COUNTIFS('Multiple Choice'!$D$2:$D$268,Tabelle2!$A$5,'Multiple Choice'!$B$2:$B$268,12),"")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32</v>
      </c>
    </row>
    <row r="34" spans="1:8" x14ac:dyDescent="0.3">
      <c r="A34" s="1" t="s">
        <v>33</v>
      </c>
      <c r="B34" s="12">
        <f t="shared" ref="B34:G34" si="0">SUM(B22:B33)</f>
        <v>82</v>
      </c>
      <c r="C34" s="12">
        <f t="shared" si="0"/>
        <v>53</v>
      </c>
      <c r="D34" s="12">
        <f t="shared" si="0"/>
        <v>54</v>
      </c>
      <c r="E34" s="12">
        <f t="shared" si="0"/>
        <v>30</v>
      </c>
      <c r="F34" s="12">
        <f t="shared" si="0"/>
        <v>30</v>
      </c>
      <c r="G34" s="12">
        <f t="shared" si="0"/>
        <v>60</v>
      </c>
      <c r="H34" s="4">
        <f>SUM(B34:G34)</f>
        <v>309</v>
      </c>
    </row>
    <row r="37" spans="1:8" x14ac:dyDescent="0.3">
      <c r="A37" s="14" t="s">
        <v>34</v>
      </c>
      <c r="B37" s="8" t="s">
        <v>23</v>
      </c>
      <c r="C37" s="9" t="s">
        <v>24</v>
      </c>
      <c r="D37" s="9" t="s">
        <v>25</v>
      </c>
      <c r="E37" s="9" t="s">
        <v>26</v>
      </c>
      <c r="F37" s="9" t="s">
        <v>27</v>
      </c>
      <c r="G37" s="9" t="s">
        <v>28</v>
      </c>
    </row>
    <row r="38" spans="1:8" x14ac:dyDescent="0.3">
      <c r="A38" s="1" t="s">
        <v>29</v>
      </c>
      <c r="B38" s="46">
        <f>IF($A38&lt;&gt;"",$B$10-B22,"")</f>
        <v>0</v>
      </c>
      <c r="C38" s="47">
        <f>IF($A38&lt;&gt;"",$B$11-C22,"")</f>
        <v>1</v>
      </c>
      <c r="D38" s="47">
        <f>IF($A38&lt;&gt;"",$B$12-D22,"")</f>
        <v>0</v>
      </c>
      <c r="E38" s="47">
        <f>IF($A38&lt;&gt;"",$B$15-E22,"")</f>
        <v>0</v>
      </c>
      <c r="F38" s="47">
        <f>IF($A38&lt;&gt;"",$B$16-F22,"")</f>
        <v>0</v>
      </c>
      <c r="G38" s="47">
        <f>IF($A38&lt;&gt;"",$B$17-G22,"")</f>
        <v>0</v>
      </c>
    </row>
    <row r="39" spans="1:8" x14ac:dyDescent="0.3">
      <c r="A39" s="1" t="s">
        <v>30</v>
      </c>
      <c r="B39" s="46">
        <f t="shared" ref="B39:B49" si="1">IF(A39&lt;&gt;"",$B$10-B23,"")</f>
        <v>0</v>
      </c>
      <c r="C39" s="47">
        <f>IF($A39&lt;&gt;"",$B$11-C23,"")</f>
        <v>-1</v>
      </c>
      <c r="D39" s="47">
        <f>IF($A39&lt;&gt;"",$B$12-D23,"")</f>
        <v>0</v>
      </c>
      <c r="E39" s="47">
        <f>IF($A39&lt;&gt;"",$B$15-E23,"")</f>
        <v>0</v>
      </c>
      <c r="F39" s="47">
        <f>IF($A39&lt;&gt;"",$B$16-F23,"")</f>
        <v>0</v>
      </c>
      <c r="G39" s="47">
        <f>IF($A39&lt;&gt;"",$B$17-G23,"")</f>
        <v>0</v>
      </c>
    </row>
    <row r="40" spans="1:8" x14ac:dyDescent="0.3">
      <c r="A40" s="1" t="s">
        <v>31</v>
      </c>
      <c r="B40" s="46">
        <f t="shared" si="1"/>
        <v>2</v>
      </c>
      <c r="C40" s="47">
        <f t="shared" ref="C40:C49" si="2">IF($A40&lt;&gt;"",$B$11-C24,"")</f>
        <v>0</v>
      </c>
      <c r="D40" s="47">
        <f t="shared" ref="D40:D49" si="3">IF($A40&lt;&gt;"",$B$12-D24,"")</f>
        <v>0</v>
      </c>
      <c r="E40" s="47">
        <f t="shared" ref="E40:E49" si="4">IF($A40&lt;&gt;"",$B$15-E24,"")</f>
        <v>0</v>
      </c>
      <c r="F40" s="47">
        <f t="shared" ref="F40:F49" si="5">IF($A40&lt;&gt;"",$B$16-F24,"")</f>
        <v>0</v>
      </c>
      <c r="G40" s="47">
        <f t="shared" ref="G40:G48" si="6">IF($A40&lt;&gt;"",$B$17-G24,"")</f>
        <v>0</v>
      </c>
    </row>
    <row r="41" spans="1:8" x14ac:dyDescent="0.3">
      <c r="A41" s="1" t="str">
        <f>IF($B$4&gt;3,"Lektion 4","")</f>
        <v>Lektion 4</v>
      </c>
      <c r="B41" s="10">
        <f t="shared" si="1"/>
        <v>0</v>
      </c>
      <c r="C41" s="11">
        <f t="shared" si="2"/>
        <v>1</v>
      </c>
      <c r="D41" s="11">
        <f t="shared" si="3"/>
        <v>0</v>
      </c>
      <c r="E41" s="11">
        <f t="shared" si="4"/>
        <v>0</v>
      </c>
      <c r="F41" s="11">
        <f t="shared" si="5"/>
        <v>0</v>
      </c>
      <c r="G41" s="11">
        <f t="shared" si="6"/>
        <v>0</v>
      </c>
    </row>
    <row r="42" spans="1:8" x14ac:dyDescent="0.3">
      <c r="A42" s="1" t="str">
        <f>IF($B$4&gt;4,"Lektion 5","")</f>
        <v>Lektion 5</v>
      </c>
      <c r="B42" s="10">
        <f t="shared" si="1"/>
        <v>0</v>
      </c>
      <c r="C42" s="11">
        <f t="shared" si="2"/>
        <v>0</v>
      </c>
      <c r="D42" s="11">
        <f t="shared" si="3"/>
        <v>0</v>
      </c>
      <c r="E42" s="11">
        <f t="shared" si="4"/>
        <v>0</v>
      </c>
      <c r="F42" s="11">
        <f t="shared" si="5"/>
        <v>0</v>
      </c>
      <c r="G42" s="11">
        <f t="shared" si="6"/>
        <v>0</v>
      </c>
    </row>
    <row r="43" spans="1:8" x14ac:dyDescent="0.3">
      <c r="A43" s="1" t="str">
        <f>IF($B$4&gt;5,"Lektion 6","")</f>
        <v>Lektion 6</v>
      </c>
      <c r="B43" s="10">
        <f t="shared" si="1"/>
        <v>0</v>
      </c>
      <c r="C43" s="11">
        <f t="shared" si="2"/>
        <v>0</v>
      </c>
      <c r="D43" s="11">
        <f t="shared" si="3"/>
        <v>0</v>
      </c>
      <c r="E43" s="11">
        <f t="shared" si="4"/>
        <v>0</v>
      </c>
      <c r="F43" s="11">
        <f t="shared" si="5"/>
        <v>0</v>
      </c>
      <c r="G43" s="11">
        <f t="shared" si="6"/>
        <v>0</v>
      </c>
    </row>
    <row r="44" spans="1:8" x14ac:dyDescent="0.3">
      <c r="A44" s="1" t="str">
        <f>IF($B$4&gt;6,"Lektion 7","")</f>
        <v/>
      </c>
      <c r="B44" s="10" t="str">
        <f t="shared" si="1"/>
        <v/>
      </c>
      <c r="C44" s="11" t="str">
        <f t="shared" si="2"/>
        <v/>
      </c>
      <c r="D44" s="11" t="str">
        <f t="shared" si="3"/>
        <v/>
      </c>
      <c r="E44" s="11" t="str">
        <f t="shared" si="4"/>
        <v/>
      </c>
      <c r="F44" s="11" t="str">
        <f t="shared" si="5"/>
        <v/>
      </c>
      <c r="G44" s="11" t="str">
        <f t="shared" si="6"/>
        <v/>
      </c>
    </row>
    <row r="45" spans="1:8" x14ac:dyDescent="0.3">
      <c r="A45" s="1" t="str">
        <f>IF($B$4&gt;7,"Lektion 8","")</f>
        <v/>
      </c>
      <c r="B45" s="10" t="str">
        <f t="shared" si="1"/>
        <v/>
      </c>
      <c r="C45" s="11" t="str">
        <f t="shared" si="2"/>
        <v/>
      </c>
      <c r="D45" s="11" t="str">
        <f t="shared" si="3"/>
        <v/>
      </c>
      <c r="E45" s="11" t="str">
        <f t="shared" si="4"/>
        <v/>
      </c>
      <c r="F45" s="11" t="str">
        <f t="shared" si="5"/>
        <v/>
      </c>
      <c r="G45" s="11" t="str">
        <f t="shared" si="6"/>
        <v/>
      </c>
    </row>
    <row r="46" spans="1:8" x14ac:dyDescent="0.3">
      <c r="A46" s="1" t="str">
        <f>IF($B$4&gt;8,"Lektion 9","")</f>
        <v/>
      </c>
      <c r="B46" s="10" t="str">
        <f t="shared" si="1"/>
        <v/>
      </c>
      <c r="C46" s="11" t="str">
        <f t="shared" si="2"/>
        <v/>
      </c>
      <c r="D46" s="11" t="str">
        <f t="shared" si="3"/>
        <v/>
      </c>
      <c r="E46" s="11" t="str">
        <f t="shared" si="4"/>
        <v/>
      </c>
      <c r="F46" s="11" t="str">
        <f t="shared" si="5"/>
        <v/>
      </c>
      <c r="G46" s="11" t="str">
        <f t="shared" si="6"/>
        <v/>
      </c>
    </row>
    <row r="47" spans="1:8" x14ac:dyDescent="0.3">
      <c r="A47" s="1" t="str">
        <f>IF($B$4&gt;9,"Lektion 10","")</f>
        <v/>
      </c>
      <c r="B47" s="10" t="str">
        <f t="shared" si="1"/>
        <v/>
      </c>
      <c r="C47" s="11" t="str">
        <f t="shared" si="2"/>
        <v/>
      </c>
      <c r="D47" s="11" t="str">
        <f t="shared" si="3"/>
        <v/>
      </c>
      <c r="E47" s="11" t="str">
        <f t="shared" si="4"/>
        <v/>
      </c>
      <c r="F47" s="11" t="str">
        <f t="shared" si="5"/>
        <v/>
      </c>
      <c r="G47" s="11" t="str">
        <f t="shared" si="6"/>
        <v/>
      </c>
    </row>
    <row r="48" spans="1:8" x14ac:dyDescent="0.3">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3">
      <c r="A49" s="3" t="str">
        <f>IF($B$4&gt;11,"Lektion 12","")</f>
        <v/>
      </c>
      <c r="B49" s="10" t="str">
        <f t="shared" si="1"/>
        <v/>
      </c>
      <c r="C49" s="11" t="str">
        <f t="shared" si="2"/>
        <v/>
      </c>
      <c r="D49" s="11" t="str">
        <f t="shared" si="3"/>
        <v/>
      </c>
      <c r="E49" s="11" t="str">
        <f t="shared" si="4"/>
        <v/>
      </c>
      <c r="F49" s="11" t="str">
        <f t="shared" si="5"/>
        <v/>
      </c>
      <c r="G49" s="11" t="str">
        <f>IF($A49&lt;&gt;"",$B$17-G33,"")</f>
        <v/>
      </c>
      <c r="H49" s="2" t="s">
        <v>32</v>
      </c>
    </row>
    <row r="50" spans="1:8" x14ac:dyDescent="0.3">
      <c r="A50" s="1" t="s">
        <v>33</v>
      </c>
      <c r="B50" s="12">
        <f t="shared" ref="B50:G50" si="7">SUM(B38:B49)</f>
        <v>2</v>
      </c>
      <c r="C50" s="13">
        <f t="shared" si="7"/>
        <v>1</v>
      </c>
      <c r="D50" s="13">
        <f t="shared" si="7"/>
        <v>0</v>
      </c>
      <c r="E50" s="13">
        <f t="shared" si="7"/>
        <v>0</v>
      </c>
      <c r="F50" s="13">
        <f t="shared" si="7"/>
        <v>0</v>
      </c>
      <c r="G50" s="13">
        <f t="shared" si="7"/>
        <v>0</v>
      </c>
      <c r="H50" s="4">
        <f>SUM(B50:G50)</f>
        <v>3</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B270"/>
  <sheetViews>
    <sheetView showGridLines="0" topLeftCell="C1" zoomScaleNormal="100" workbookViewId="0">
      <pane ySplit="1" topLeftCell="A188" activePane="bottomLeft" state="frozen"/>
      <selection activeCell="C199" sqref="C199"/>
      <selection pane="bottomLeft" activeCell="F2" sqref="F2:J191"/>
    </sheetView>
  </sheetViews>
  <sheetFormatPr baseColWidth="10" defaultColWidth="10.77734375" defaultRowHeight="13.8" x14ac:dyDescent="0.3"/>
  <cols>
    <col min="1" max="1" width="5.77734375" style="1" customWidth="1"/>
    <col min="2" max="2" width="6.77734375" style="23" bestFit="1" customWidth="1"/>
    <col min="3" max="3" width="10.77734375" style="33"/>
    <col min="4" max="4" width="14.44140625" style="23" customWidth="1"/>
    <col min="5" max="5" width="17.77734375" style="23" customWidth="1"/>
    <col min="6" max="6" width="62" style="21" customWidth="1"/>
    <col min="7" max="10" width="20.77734375" style="21" customWidth="1"/>
    <col min="11" max="11" width="10.77734375" style="21"/>
    <col min="12" max="12" width="28.21875" style="21" customWidth="1"/>
    <col min="13" max="13" width="10.77734375" style="1"/>
    <col min="14" max="14" width="30.21875" style="1" customWidth="1"/>
    <col min="15" max="16384" width="10.77734375" style="1"/>
  </cols>
  <sheetData>
    <row r="1" spans="1:236" s="36" customFormat="1" ht="82.8" x14ac:dyDescent="0.3">
      <c r="B1" s="40" t="s">
        <v>35</v>
      </c>
      <c r="C1" s="41" t="s">
        <v>36</v>
      </c>
      <c r="D1" s="40" t="s">
        <v>37</v>
      </c>
      <c r="E1" s="40" t="s">
        <v>38</v>
      </c>
      <c r="F1" s="44" t="s">
        <v>39</v>
      </c>
      <c r="G1" s="43" t="s">
        <v>40</v>
      </c>
      <c r="H1" s="44" t="s">
        <v>41</v>
      </c>
      <c r="I1" s="44" t="s">
        <v>41</v>
      </c>
      <c r="J1" s="44" t="s">
        <v>41</v>
      </c>
      <c r="K1" s="42" t="s">
        <v>42</v>
      </c>
      <c r="L1" s="42" t="s">
        <v>43</v>
      </c>
      <c r="N1" s="42" t="s">
        <v>1201</v>
      </c>
    </row>
    <row r="2" spans="1:236" s="39" customFormat="1" ht="69" x14ac:dyDescent="0.3">
      <c r="A2" s="1"/>
      <c r="B2" s="56" t="s">
        <v>44</v>
      </c>
      <c r="C2" s="57" t="s">
        <v>45</v>
      </c>
      <c r="D2" s="58" t="s">
        <v>46</v>
      </c>
      <c r="E2" s="59" t="s">
        <v>47</v>
      </c>
      <c r="F2" s="61" t="s">
        <v>1413</v>
      </c>
      <c r="G2" s="61" t="s">
        <v>1153</v>
      </c>
      <c r="H2" s="61" t="s">
        <v>1154</v>
      </c>
      <c r="I2" s="61" t="s">
        <v>1155</v>
      </c>
      <c r="J2" s="61" t="s">
        <v>1156</v>
      </c>
      <c r="K2" s="48"/>
      <c r="L2" s="2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row>
    <row r="3" spans="1:236" ht="69" x14ac:dyDescent="0.3">
      <c r="B3" s="37">
        <v>1</v>
      </c>
      <c r="C3" s="32" t="s">
        <v>45</v>
      </c>
      <c r="D3" s="24" t="s">
        <v>46</v>
      </c>
      <c r="E3" s="23" t="s">
        <v>48</v>
      </c>
      <c r="F3" s="22" t="s">
        <v>822</v>
      </c>
      <c r="G3" s="22" t="s">
        <v>829</v>
      </c>
      <c r="H3" s="22" t="s">
        <v>1414</v>
      </c>
      <c r="I3" s="22" t="s">
        <v>830</v>
      </c>
      <c r="J3" s="22" t="s">
        <v>831</v>
      </c>
      <c r="K3" s="22"/>
    </row>
    <row r="4" spans="1:236" ht="69" x14ac:dyDescent="0.3">
      <c r="B4" s="37">
        <v>1</v>
      </c>
      <c r="C4" s="32" t="s">
        <v>45</v>
      </c>
      <c r="D4" s="24" t="s">
        <v>49</v>
      </c>
      <c r="E4" s="23" t="s">
        <v>50</v>
      </c>
      <c r="F4" s="22" t="s">
        <v>51</v>
      </c>
      <c r="G4" s="22" t="s">
        <v>823</v>
      </c>
      <c r="H4" s="22" t="s">
        <v>824</v>
      </c>
      <c r="I4" s="22" t="s">
        <v>825</v>
      </c>
      <c r="J4" s="22" t="s">
        <v>826</v>
      </c>
      <c r="K4" s="22"/>
    </row>
    <row r="5" spans="1:236" s="71" customFormat="1" ht="41.4" x14ac:dyDescent="0.3">
      <c r="B5" s="72">
        <v>1</v>
      </c>
      <c r="C5" s="73" t="s">
        <v>45</v>
      </c>
      <c r="D5" s="74" t="s">
        <v>52</v>
      </c>
      <c r="E5" s="75" t="s">
        <v>53</v>
      </c>
      <c r="F5" s="76" t="s">
        <v>1202</v>
      </c>
      <c r="G5" s="76" t="s">
        <v>54</v>
      </c>
      <c r="H5" s="76" t="s">
        <v>55</v>
      </c>
      <c r="I5" s="76" t="s">
        <v>56</v>
      </c>
      <c r="J5" s="76" t="s">
        <v>57</v>
      </c>
      <c r="K5" s="76"/>
      <c r="L5" s="77"/>
      <c r="N5" s="76"/>
    </row>
    <row r="6" spans="1:236" ht="55.2" x14ac:dyDescent="0.3">
      <c r="B6" s="37">
        <v>1</v>
      </c>
      <c r="C6" s="32" t="s">
        <v>45</v>
      </c>
      <c r="D6" s="24" t="s">
        <v>46</v>
      </c>
      <c r="E6" s="23" t="s">
        <v>58</v>
      </c>
      <c r="F6" s="22" t="s">
        <v>59</v>
      </c>
      <c r="G6" s="22" t="s">
        <v>60</v>
      </c>
      <c r="H6" s="22" t="s">
        <v>61</v>
      </c>
      <c r="I6" s="22" t="s">
        <v>62</v>
      </c>
      <c r="J6" s="22" t="s">
        <v>63</v>
      </c>
      <c r="K6" s="22"/>
      <c r="N6" s="76"/>
    </row>
    <row r="7" spans="1:236" ht="27.6" x14ac:dyDescent="0.3">
      <c r="B7" s="37">
        <v>1</v>
      </c>
      <c r="C7" s="32" t="s">
        <v>45</v>
      </c>
      <c r="D7" s="24" t="s">
        <v>49</v>
      </c>
      <c r="E7" s="23" t="s">
        <v>64</v>
      </c>
      <c r="F7" s="22" t="s">
        <v>65</v>
      </c>
      <c r="G7" s="22" t="s">
        <v>66</v>
      </c>
      <c r="H7" s="22" t="s">
        <v>67</v>
      </c>
      <c r="I7" s="22" t="s">
        <v>68</v>
      </c>
      <c r="J7" s="22" t="s">
        <v>69</v>
      </c>
      <c r="K7" s="22"/>
      <c r="N7" s="76"/>
    </row>
    <row r="8" spans="1:236" ht="41.4" x14ac:dyDescent="0.3">
      <c r="B8" s="37">
        <v>1</v>
      </c>
      <c r="C8" s="32" t="s">
        <v>45</v>
      </c>
      <c r="D8" s="24" t="s">
        <v>52</v>
      </c>
      <c r="E8" s="23" t="s">
        <v>70</v>
      </c>
      <c r="F8" s="22" t="s">
        <v>1415</v>
      </c>
      <c r="G8" s="22" t="s">
        <v>71</v>
      </c>
      <c r="H8" s="22" t="s">
        <v>72</v>
      </c>
      <c r="I8" s="22" t="s">
        <v>73</v>
      </c>
      <c r="J8" s="22" t="s">
        <v>74</v>
      </c>
      <c r="K8" s="67" t="s">
        <v>75</v>
      </c>
      <c r="L8" s="66" t="s">
        <v>1377</v>
      </c>
      <c r="M8" s="71"/>
      <c r="N8" s="76"/>
    </row>
    <row r="9" spans="1:236" ht="27.6" x14ac:dyDescent="0.3">
      <c r="B9" s="37">
        <v>1</v>
      </c>
      <c r="C9" s="32" t="s">
        <v>76</v>
      </c>
      <c r="D9" s="24" t="s">
        <v>49</v>
      </c>
      <c r="E9" s="23" t="s">
        <v>77</v>
      </c>
      <c r="F9" s="22" t="s">
        <v>827</v>
      </c>
      <c r="G9" s="22" t="s">
        <v>78</v>
      </c>
      <c r="H9" s="22" t="s">
        <v>79</v>
      </c>
      <c r="I9" s="22" t="s">
        <v>80</v>
      </c>
      <c r="J9" s="22" t="s">
        <v>81</v>
      </c>
      <c r="K9" s="22"/>
      <c r="N9" s="76"/>
    </row>
    <row r="10" spans="1:236" ht="27.6" x14ac:dyDescent="0.3">
      <c r="B10" s="37">
        <v>1</v>
      </c>
      <c r="C10" s="32" t="s">
        <v>76</v>
      </c>
      <c r="D10" s="24" t="s">
        <v>49</v>
      </c>
      <c r="E10" s="23" t="s">
        <v>82</v>
      </c>
      <c r="F10" s="22" t="s">
        <v>828</v>
      </c>
      <c r="G10" s="22" t="s">
        <v>83</v>
      </c>
      <c r="H10" s="22" t="s">
        <v>84</v>
      </c>
      <c r="I10" s="22" t="s">
        <v>85</v>
      </c>
      <c r="J10" s="22" t="s">
        <v>86</v>
      </c>
      <c r="K10" s="22"/>
      <c r="N10" s="76"/>
    </row>
    <row r="11" spans="1:236" ht="27.6" x14ac:dyDescent="0.3">
      <c r="B11" s="37">
        <v>1</v>
      </c>
      <c r="C11" s="32" t="s">
        <v>76</v>
      </c>
      <c r="D11" s="24" t="s">
        <v>46</v>
      </c>
      <c r="E11" s="23" t="s">
        <v>87</v>
      </c>
      <c r="F11" s="22" t="s">
        <v>1416</v>
      </c>
      <c r="G11" s="22" t="s">
        <v>88</v>
      </c>
      <c r="H11" s="22" t="s">
        <v>71</v>
      </c>
      <c r="I11" s="22" t="s">
        <v>89</v>
      </c>
      <c r="J11" s="22" t="s">
        <v>78</v>
      </c>
      <c r="K11" s="22"/>
      <c r="N11" s="76"/>
    </row>
    <row r="12" spans="1:236" s="71" customFormat="1" ht="41.4" x14ac:dyDescent="0.3">
      <c r="B12" s="72">
        <v>1</v>
      </c>
      <c r="C12" s="73" t="s">
        <v>76</v>
      </c>
      <c r="D12" s="74" t="s">
        <v>52</v>
      </c>
      <c r="E12" s="75" t="s">
        <v>90</v>
      </c>
      <c r="F12" s="76" t="s">
        <v>1206</v>
      </c>
      <c r="G12" s="76" t="s">
        <v>1207</v>
      </c>
      <c r="H12" s="76" t="s">
        <v>1203</v>
      </c>
      <c r="I12" s="76" t="s">
        <v>1204</v>
      </c>
      <c r="J12" s="76" t="s">
        <v>1205</v>
      </c>
      <c r="K12" s="76"/>
      <c r="L12" s="77"/>
      <c r="N12" s="76"/>
    </row>
    <row r="13" spans="1:236" ht="27.6" x14ac:dyDescent="0.3">
      <c r="B13" s="37">
        <v>1</v>
      </c>
      <c r="C13" s="32" t="s">
        <v>76</v>
      </c>
      <c r="D13" s="24" t="s">
        <v>46</v>
      </c>
      <c r="E13" s="23" t="s">
        <v>91</v>
      </c>
      <c r="F13" s="22" t="s">
        <v>832</v>
      </c>
      <c r="G13" s="22" t="s">
        <v>92</v>
      </c>
      <c r="H13" s="22" t="s">
        <v>93</v>
      </c>
      <c r="I13" s="22" t="s">
        <v>94</v>
      </c>
      <c r="J13" s="22" t="s">
        <v>95</v>
      </c>
      <c r="K13" s="22"/>
      <c r="N13" s="76"/>
    </row>
    <row r="14" spans="1:236" ht="82.8" x14ac:dyDescent="0.3">
      <c r="B14" s="37">
        <v>1</v>
      </c>
      <c r="C14" s="32" t="s">
        <v>76</v>
      </c>
      <c r="D14" s="24" t="s">
        <v>46</v>
      </c>
      <c r="E14" s="23" t="s">
        <v>96</v>
      </c>
      <c r="F14" s="22" t="s">
        <v>97</v>
      </c>
      <c r="G14" s="22" t="s">
        <v>834</v>
      </c>
      <c r="H14" s="22" t="s">
        <v>833</v>
      </c>
      <c r="I14" s="22" t="s">
        <v>835</v>
      </c>
      <c r="J14" s="22" t="s">
        <v>836</v>
      </c>
      <c r="K14" s="22"/>
      <c r="N14" s="76"/>
    </row>
    <row r="15" spans="1:236" ht="27.6" x14ac:dyDescent="0.3">
      <c r="B15" s="37">
        <v>1</v>
      </c>
      <c r="C15" s="32" t="s">
        <v>76</v>
      </c>
      <c r="D15" s="24" t="s">
        <v>52</v>
      </c>
      <c r="E15" s="23" t="s">
        <v>98</v>
      </c>
      <c r="F15" s="22" t="s">
        <v>99</v>
      </c>
      <c r="G15" s="22" t="s">
        <v>100</v>
      </c>
      <c r="H15" s="22" t="s">
        <v>101</v>
      </c>
      <c r="I15" s="22" t="s">
        <v>102</v>
      </c>
      <c r="J15" s="22" t="s">
        <v>103</v>
      </c>
      <c r="K15" s="22"/>
      <c r="N15" s="76"/>
    </row>
    <row r="16" spans="1:236" s="71" customFormat="1" ht="27.6" x14ac:dyDescent="0.3">
      <c r="B16" s="72">
        <v>1</v>
      </c>
      <c r="C16" s="73" t="s">
        <v>104</v>
      </c>
      <c r="D16" s="74" t="s">
        <v>52</v>
      </c>
      <c r="E16" s="75" t="s">
        <v>105</v>
      </c>
      <c r="F16" s="76" t="s">
        <v>1538</v>
      </c>
      <c r="G16" s="76" t="s">
        <v>106</v>
      </c>
      <c r="H16" s="76" t="s">
        <v>107</v>
      </c>
      <c r="I16" s="76" t="s">
        <v>108</v>
      </c>
      <c r="J16" s="76" t="s">
        <v>109</v>
      </c>
      <c r="K16" s="76"/>
      <c r="L16" s="77"/>
      <c r="N16" s="76"/>
    </row>
    <row r="17" spans="2:14" s="71" customFormat="1" ht="27.6" x14ac:dyDescent="0.3">
      <c r="B17" s="72">
        <v>1</v>
      </c>
      <c r="C17" s="73" t="s">
        <v>104</v>
      </c>
      <c r="D17" s="74" t="s">
        <v>46</v>
      </c>
      <c r="E17" s="75" t="s">
        <v>110</v>
      </c>
      <c r="F17" s="76" t="s">
        <v>1417</v>
      </c>
      <c r="G17" s="76" t="s">
        <v>837</v>
      </c>
      <c r="H17" s="76" t="s">
        <v>838</v>
      </c>
      <c r="I17" s="76" t="s">
        <v>839</v>
      </c>
      <c r="J17" s="76" t="s">
        <v>840</v>
      </c>
      <c r="K17" s="76"/>
      <c r="L17" s="77"/>
      <c r="N17" s="76"/>
    </row>
    <row r="18" spans="2:14" ht="27.6" x14ac:dyDescent="0.3">
      <c r="B18" s="37">
        <v>1</v>
      </c>
      <c r="C18" s="32" t="s">
        <v>104</v>
      </c>
      <c r="D18" s="24" t="s">
        <v>49</v>
      </c>
      <c r="E18" s="23" t="s">
        <v>111</v>
      </c>
      <c r="F18" s="22" t="s">
        <v>112</v>
      </c>
      <c r="G18" s="22" t="s">
        <v>113</v>
      </c>
      <c r="H18" s="22" t="s">
        <v>108</v>
      </c>
      <c r="I18" s="22" t="s">
        <v>114</v>
      </c>
      <c r="J18" s="22" t="s">
        <v>106</v>
      </c>
      <c r="K18" s="22"/>
      <c r="N18" s="76"/>
    </row>
    <row r="19" spans="2:14" s="71" customFormat="1" ht="27.6" x14ac:dyDescent="0.3">
      <c r="B19" s="72">
        <v>1</v>
      </c>
      <c r="C19" s="73" t="s">
        <v>115</v>
      </c>
      <c r="D19" s="74" t="s">
        <v>46</v>
      </c>
      <c r="E19" s="75" t="s">
        <v>116</v>
      </c>
      <c r="F19" s="76" t="s">
        <v>1225</v>
      </c>
      <c r="G19" s="76" t="s">
        <v>117</v>
      </c>
      <c r="H19" s="76" t="s">
        <v>108</v>
      </c>
      <c r="I19" s="76" t="s">
        <v>106</v>
      </c>
      <c r="J19" s="76" t="s">
        <v>107</v>
      </c>
      <c r="K19" s="76"/>
      <c r="L19" s="77"/>
      <c r="N19" s="76"/>
    </row>
    <row r="20" spans="2:14" x14ac:dyDescent="0.3">
      <c r="B20" s="37">
        <v>1</v>
      </c>
      <c r="C20" s="32" t="s">
        <v>115</v>
      </c>
      <c r="D20" s="24" t="s">
        <v>46</v>
      </c>
      <c r="E20" s="23" t="s">
        <v>118</v>
      </c>
      <c r="F20" s="22" t="s">
        <v>1418</v>
      </c>
      <c r="G20" s="22" t="s">
        <v>119</v>
      </c>
      <c r="H20" s="22" t="s">
        <v>120</v>
      </c>
      <c r="I20" s="22" t="s">
        <v>121</v>
      </c>
      <c r="J20" s="22" t="s">
        <v>122</v>
      </c>
      <c r="K20" s="22"/>
      <c r="N20" s="76"/>
    </row>
    <row r="21" spans="2:14" s="71" customFormat="1" ht="41.4" x14ac:dyDescent="0.3">
      <c r="B21" s="72">
        <v>1</v>
      </c>
      <c r="C21" s="73" t="s">
        <v>115</v>
      </c>
      <c r="D21" s="74" t="s">
        <v>49</v>
      </c>
      <c r="E21" s="75" t="s">
        <v>123</v>
      </c>
      <c r="F21" s="76" t="s">
        <v>124</v>
      </c>
      <c r="G21" s="76" t="s">
        <v>119</v>
      </c>
      <c r="H21" s="76" t="s">
        <v>125</v>
      </c>
      <c r="I21" s="76" t="s">
        <v>126</v>
      </c>
      <c r="J21" s="76" t="s">
        <v>127</v>
      </c>
      <c r="K21" s="76"/>
      <c r="L21" s="77"/>
      <c r="N21" s="76"/>
    </row>
    <row r="22" spans="2:14" ht="55.2" x14ac:dyDescent="0.3">
      <c r="B22" s="37">
        <v>1</v>
      </c>
      <c r="C22" s="32" t="s">
        <v>115</v>
      </c>
      <c r="D22" s="24" t="s">
        <v>52</v>
      </c>
      <c r="E22" s="23" t="s">
        <v>128</v>
      </c>
      <c r="F22" s="22" t="s">
        <v>1512</v>
      </c>
      <c r="G22" s="22" t="s">
        <v>117</v>
      </c>
      <c r="H22" s="22" t="s">
        <v>119</v>
      </c>
      <c r="I22" s="22" t="s">
        <v>126</v>
      </c>
      <c r="J22" s="22" t="s">
        <v>127</v>
      </c>
      <c r="K22" s="22"/>
      <c r="N22" s="76"/>
    </row>
    <row r="23" spans="2:14" x14ac:dyDescent="0.3">
      <c r="B23" s="37">
        <v>1</v>
      </c>
      <c r="C23" s="32" t="s">
        <v>115</v>
      </c>
      <c r="D23" s="24" t="s">
        <v>46</v>
      </c>
      <c r="E23" s="23" t="s">
        <v>129</v>
      </c>
      <c r="F23" s="22" t="s">
        <v>1157</v>
      </c>
      <c r="G23" s="22" t="s">
        <v>130</v>
      </c>
      <c r="H23" s="22" t="s">
        <v>125</v>
      </c>
      <c r="I23" s="22" t="s">
        <v>119</v>
      </c>
      <c r="J23" s="22" t="s">
        <v>126</v>
      </c>
      <c r="K23" s="22"/>
      <c r="N23" s="76"/>
    </row>
    <row r="24" spans="2:14" s="71" customFormat="1" x14ac:dyDescent="0.3">
      <c r="B24" s="72">
        <v>1</v>
      </c>
      <c r="C24" s="73" t="s">
        <v>131</v>
      </c>
      <c r="D24" s="74"/>
      <c r="E24" s="75" t="s">
        <v>132</v>
      </c>
      <c r="F24" s="76" t="s">
        <v>1158</v>
      </c>
      <c r="G24" s="76" t="s">
        <v>133</v>
      </c>
      <c r="H24" s="76" t="s">
        <v>134</v>
      </c>
      <c r="I24" s="76" t="s">
        <v>135</v>
      </c>
      <c r="J24" s="76" t="s">
        <v>136</v>
      </c>
      <c r="K24" s="76"/>
      <c r="L24" s="77"/>
      <c r="N24" s="76"/>
    </row>
    <row r="25" spans="2:14" x14ac:dyDescent="0.3">
      <c r="B25" s="37">
        <v>1</v>
      </c>
      <c r="C25" s="32" t="s">
        <v>131</v>
      </c>
      <c r="D25" s="24" t="s">
        <v>46</v>
      </c>
      <c r="E25" s="23" t="s">
        <v>137</v>
      </c>
      <c r="F25" s="22" t="s">
        <v>1419</v>
      </c>
      <c r="G25" s="22" t="s">
        <v>138</v>
      </c>
      <c r="H25" s="22" t="s">
        <v>117</v>
      </c>
      <c r="I25" s="22" t="s">
        <v>133</v>
      </c>
      <c r="J25" s="22" t="s">
        <v>139</v>
      </c>
      <c r="K25" s="22"/>
      <c r="N25" s="76"/>
    </row>
    <row r="26" spans="2:14" x14ac:dyDescent="0.3">
      <c r="B26" s="37">
        <v>1</v>
      </c>
      <c r="C26" s="32" t="s">
        <v>131</v>
      </c>
      <c r="D26" s="24" t="s">
        <v>46</v>
      </c>
      <c r="E26" s="23" t="s">
        <v>140</v>
      </c>
      <c r="F26" s="22" t="s">
        <v>1420</v>
      </c>
      <c r="G26" s="22" t="s">
        <v>141</v>
      </c>
      <c r="H26" s="22" t="s">
        <v>142</v>
      </c>
      <c r="I26" s="22" t="s">
        <v>106</v>
      </c>
      <c r="J26" s="22" t="s">
        <v>130</v>
      </c>
      <c r="K26" s="22"/>
      <c r="N26" s="76"/>
    </row>
    <row r="27" spans="2:14" ht="27.6" x14ac:dyDescent="0.3">
      <c r="B27" s="37">
        <v>1</v>
      </c>
      <c r="C27" s="32" t="s">
        <v>131</v>
      </c>
      <c r="D27" s="24" t="s">
        <v>49</v>
      </c>
      <c r="E27" s="23" t="s">
        <v>143</v>
      </c>
      <c r="F27" s="22" t="s">
        <v>144</v>
      </c>
      <c r="G27" s="22" t="s">
        <v>145</v>
      </c>
      <c r="H27" s="22" t="s">
        <v>146</v>
      </c>
      <c r="I27" s="22" t="s">
        <v>147</v>
      </c>
      <c r="J27" s="22" t="s">
        <v>148</v>
      </c>
      <c r="K27" s="22"/>
      <c r="N27" s="76"/>
    </row>
    <row r="28" spans="2:14" ht="55.2" x14ac:dyDescent="0.3">
      <c r="B28" s="37">
        <v>1</v>
      </c>
      <c r="C28" s="32" t="s">
        <v>131</v>
      </c>
      <c r="D28" s="24" t="s">
        <v>49</v>
      </c>
      <c r="E28" s="23" t="s">
        <v>149</v>
      </c>
      <c r="F28" s="22" t="s">
        <v>1159</v>
      </c>
      <c r="G28" s="22" t="s">
        <v>146</v>
      </c>
      <c r="H28" s="22" t="s">
        <v>147</v>
      </c>
      <c r="I28" s="22" t="s">
        <v>148</v>
      </c>
      <c r="J28" s="22" t="s">
        <v>145</v>
      </c>
      <c r="K28" s="22"/>
      <c r="N28" s="76"/>
    </row>
    <row r="29" spans="2:14" s="71" customFormat="1" ht="27.6" x14ac:dyDescent="0.3">
      <c r="B29" s="72">
        <v>1</v>
      </c>
      <c r="C29" s="73" t="s">
        <v>131</v>
      </c>
      <c r="D29" s="74" t="s">
        <v>52</v>
      </c>
      <c r="E29" s="75" t="s">
        <v>150</v>
      </c>
      <c r="F29" s="76" t="s">
        <v>841</v>
      </c>
      <c r="G29" s="76" t="s">
        <v>151</v>
      </c>
      <c r="H29" s="76" t="s">
        <v>152</v>
      </c>
      <c r="I29" s="76" t="s">
        <v>1251</v>
      </c>
      <c r="J29" s="76" t="s">
        <v>153</v>
      </c>
      <c r="K29" s="76"/>
      <c r="L29" s="77"/>
      <c r="N29" s="76"/>
    </row>
    <row r="30" spans="2:14" ht="55.2" x14ac:dyDescent="0.3">
      <c r="B30" s="37">
        <v>1</v>
      </c>
      <c r="C30" s="68" t="s">
        <v>45</v>
      </c>
      <c r="D30" s="24" t="s">
        <v>52</v>
      </c>
      <c r="E30" s="23" t="s">
        <v>155</v>
      </c>
      <c r="F30" s="22" t="s">
        <v>156</v>
      </c>
      <c r="G30" s="22" t="s">
        <v>157</v>
      </c>
      <c r="H30" s="22" t="s">
        <v>158</v>
      </c>
      <c r="I30" s="22" t="s">
        <v>159</v>
      </c>
      <c r="J30" s="22" t="s">
        <v>160</v>
      </c>
      <c r="K30" s="22"/>
      <c r="L30" s="66" t="s">
        <v>1323</v>
      </c>
      <c r="N30" s="67" t="s">
        <v>1539</v>
      </c>
    </row>
    <row r="31" spans="2:14" ht="55.2" x14ac:dyDescent="0.3">
      <c r="B31" s="37">
        <v>1</v>
      </c>
      <c r="C31" s="68" t="s">
        <v>45</v>
      </c>
      <c r="D31" s="24" t="s">
        <v>46</v>
      </c>
      <c r="E31" s="23" t="s">
        <v>161</v>
      </c>
      <c r="F31" s="22" t="s">
        <v>842</v>
      </c>
      <c r="G31" s="22" t="s">
        <v>843</v>
      </c>
      <c r="H31" s="22" t="s">
        <v>844</v>
      </c>
      <c r="I31" s="22" t="s">
        <v>845</v>
      </c>
      <c r="J31" s="22" t="s">
        <v>1302</v>
      </c>
      <c r="K31" s="22"/>
      <c r="L31" s="66" t="s">
        <v>1323</v>
      </c>
      <c r="N31" s="67" t="s">
        <v>1539</v>
      </c>
    </row>
    <row r="32" spans="2:14" x14ac:dyDescent="0.3">
      <c r="B32" s="37">
        <v>1</v>
      </c>
      <c r="C32" s="32" t="s">
        <v>45</v>
      </c>
      <c r="D32" s="24" t="s">
        <v>46</v>
      </c>
      <c r="E32" s="23" t="s">
        <v>162</v>
      </c>
      <c r="F32" s="22" t="s">
        <v>846</v>
      </c>
      <c r="G32" s="21" t="s">
        <v>847</v>
      </c>
      <c r="H32" s="22" t="s">
        <v>848</v>
      </c>
      <c r="I32" s="22" t="s">
        <v>849</v>
      </c>
      <c r="J32" s="22" t="s">
        <v>850</v>
      </c>
      <c r="K32" s="22"/>
      <c r="N32" s="76"/>
    </row>
    <row r="33" spans="2:14" ht="27.6" x14ac:dyDescent="0.3">
      <c r="B33" s="37">
        <v>1</v>
      </c>
      <c r="C33" s="32" t="s">
        <v>76</v>
      </c>
      <c r="D33" s="24" t="s">
        <v>52</v>
      </c>
      <c r="E33" s="23" t="s">
        <v>163</v>
      </c>
      <c r="F33" s="22" t="s">
        <v>164</v>
      </c>
      <c r="G33" s="22" t="s">
        <v>165</v>
      </c>
      <c r="H33" s="22" t="s">
        <v>166</v>
      </c>
      <c r="I33" s="22" t="s">
        <v>167</v>
      </c>
      <c r="J33" s="22" t="s">
        <v>168</v>
      </c>
      <c r="K33" s="22"/>
      <c r="N33" s="76"/>
    </row>
    <row r="34" spans="2:14" ht="41.4" x14ac:dyDescent="0.3">
      <c r="B34" s="37">
        <v>2</v>
      </c>
      <c r="C34" s="32" t="s">
        <v>169</v>
      </c>
      <c r="D34" s="24" t="s">
        <v>46</v>
      </c>
      <c r="E34" s="23" t="s">
        <v>170</v>
      </c>
      <c r="F34" s="22" t="s">
        <v>1160</v>
      </c>
      <c r="G34" s="22" t="s">
        <v>851</v>
      </c>
      <c r="H34" s="22" t="s">
        <v>852</v>
      </c>
      <c r="I34" s="22" t="s">
        <v>853</v>
      </c>
      <c r="J34" s="22" t="s">
        <v>854</v>
      </c>
      <c r="K34" s="22"/>
      <c r="N34" s="76"/>
    </row>
    <row r="35" spans="2:14" ht="41.4" x14ac:dyDescent="0.3">
      <c r="B35" s="37">
        <v>2</v>
      </c>
      <c r="C35" s="32" t="s">
        <v>169</v>
      </c>
      <c r="D35" s="24" t="s">
        <v>46</v>
      </c>
      <c r="E35" s="23" t="s">
        <v>172</v>
      </c>
      <c r="F35" s="22" t="s">
        <v>173</v>
      </c>
      <c r="G35" s="22" t="s">
        <v>174</v>
      </c>
      <c r="H35" s="22" t="s">
        <v>175</v>
      </c>
      <c r="I35" s="22" t="s">
        <v>176</v>
      </c>
      <c r="J35" s="22" t="s">
        <v>171</v>
      </c>
      <c r="K35" s="22"/>
      <c r="N35" s="76"/>
    </row>
    <row r="36" spans="2:14" s="71" customFormat="1" ht="27.6" x14ac:dyDescent="0.3">
      <c r="B36" s="72">
        <v>2</v>
      </c>
      <c r="C36" s="73" t="s">
        <v>169</v>
      </c>
      <c r="D36" s="74" t="s">
        <v>46</v>
      </c>
      <c r="E36" s="75" t="s">
        <v>177</v>
      </c>
      <c r="F36" s="76" t="s">
        <v>1421</v>
      </c>
      <c r="G36" s="76" t="s">
        <v>178</v>
      </c>
      <c r="H36" s="76" t="s">
        <v>133</v>
      </c>
      <c r="I36" s="76" t="s">
        <v>134</v>
      </c>
      <c r="J36" s="76" t="s">
        <v>135</v>
      </c>
      <c r="K36" s="76"/>
      <c r="L36" s="77"/>
      <c r="N36" s="76"/>
    </row>
    <row r="37" spans="2:14" ht="27.6" x14ac:dyDescent="0.3">
      <c r="B37" s="37">
        <v>2</v>
      </c>
      <c r="C37" s="32" t="s">
        <v>169</v>
      </c>
      <c r="D37" s="24" t="s">
        <v>49</v>
      </c>
      <c r="E37" s="23" t="s">
        <v>179</v>
      </c>
      <c r="F37" s="22" t="s">
        <v>180</v>
      </c>
      <c r="G37" s="22" t="s">
        <v>181</v>
      </c>
      <c r="H37" s="22" t="s">
        <v>182</v>
      </c>
      <c r="I37" s="22" t="s">
        <v>183</v>
      </c>
      <c r="J37" s="22" t="s">
        <v>184</v>
      </c>
      <c r="K37" s="22"/>
      <c r="N37" s="76"/>
    </row>
    <row r="38" spans="2:14" x14ac:dyDescent="0.3">
      <c r="B38" s="37">
        <v>2</v>
      </c>
      <c r="C38" s="32" t="s">
        <v>169</v>
      </c>
      <c r="D38" s="24" t="s">
        <v>49</v>
      </c>
      <c r="E38" s="23" t="s">
        <v>185</v>
      </c>
      <c r="F38" s="22" t="s">
        <v>186</v>
      </c>
      <c r="G38" s="22" t="s">
        <v>187</v>
      </c>
      <c r="H38" s="22" t="s">
        <v>139</v>
      </c>
      <c r="I38" s="22" t="s">
        <v>188</v>
      </c>
      <c r="J38" s="22" t="s">
        <v>189</v>
      </c>
      <c r="K38" s="22"/>
      <c r="N38" s="76"/>
    </row>
    <row r="39" spans="2:14" ht="27.6" x14ac:dyDescent="0.3">
      <c r="B39" s="37">
        <v>2</v>
      </c>
      <c r="C39" s="32" t="s">
        <v>169</v>
      </c>
      <c r="D39" s="24" t="s">
        <v>46</v>
      </c>
      <c r="E39" s="23" t="s">
        <v>190</v>
      </c>
      <c r="F39" s="22" t="s">
        <v>191</v>
      </c>
      <c r="G39" s="22" t="s">
        <v>192</v>
      </c>
      <c r="H39" s="22" t="s">
        <v>193</v>
      </c>
      <c r="I39" s="22" t="s">
        <v>194</v>
      </c>
      <c r="J39" s="22" t="s">
        <v>195</v>
      </c>
      <c r="K39" s="22"/>
      <c r="N39" s="76"/>
    </row>
    <row r="40" spans="2:14" ht="27.6" x14ac:dyDescent="0.3">
      <c r="B40" s="37">
        <v>2</v>
      </c>
      <c r="C40" s="32" t="s">
        <v>196</v>
      </c>
      <c r="D40" s="24" t="s">
        <v>52</v>
      </c>
      <c r="E40" s="23" t="s">
        <v>197</v>
      </c>
      <c r="F40" s="22" t="s">
        <v>855</v>
      </c>
      <c r="G40" s="22" t="s">
        <v>198</v>
      </c>
      <c r="H40" s="22" t="s">
        <v>199</v>
      </c>
      <c r="I40" s="22" t="s">
        <v>200</v>
      </c>
      <c r="J40" s="22" t="s">
        <v>201</v>
      </c>
      <c r="K40" s="22"/>
      <c r="N40" s="76"/>
    </row>
    <row r="41" spans="2:14" ht="69" x14ac:dyDescent="0.3">
      <c r="B41" s="37">
        <v>2</v>
      </c>
      <c r="C41" s="32" t="s">
        <v>196</v>
      </c>
      <c r="D41" s="24" t="s">
        <v>52</v>
      </c>
      <c r="E41" s="23" t="s">
        <v>202</v>
      </c>
      <c r="F41" s="22" t="s">
        <v>51</v>
      </c>
      <c r="G41" s="22" t="s">
        <v>203</v>
      </c>
      <c r="H41" s="22" t="s">
        <v>856</v>
      </c>
      <c r="I41" s="22" t="s">
        <v>204</v>
      </c>
      <c r="J41" s="22" t="s">
        <v>205</v>
      </c>
      <c r="K41" s="22"/>
      <c r="N41" s="76"/>
    </row>
    <row r="42" spans="2:14" ht="27.6" x14ac:dyDescent="0.3">
      <c r="B42" s="37">
        <v>2</v>
      </c>
      <c r="C42" s="32" t="s">
        <v>196</v>
      </c>
      <c r="D42" s="24" t="s">
        <v>46</v>
      </c>
      <c r="E42" s="23" t="s">
        <v>206</v>
      </c>
      <c r="F42" s="22" t="s">
        <v>1422</v>
      </c>
      <c r="G42" s="22" t="s">
        <v>207</v>
      </c>
      <c r="H42" s="22" t="s">
        <v>208</v>
      </c>
      <c r="I42" s="22" t="s">
        <v>209</v>
      </c>
      <c r="J42" s="22" t="s">
        <v>210</v>
      </c>
      <c r="K42" s="22"/>
      <c r="N42" s="76"/>
    </row>
    <row r="43" spans="2:14" x14ac:dyDescent="0.3">
      <c r="B43" s="37">
        <v>2</v>
      </c>
      <c r="C43" s="32" t="s">
        <v>196</v>
      </c>
      <c r="D43" s="24" t="s">
        <v>46</v>
      </c>
      <c r="E43" s="23" t="s">
        <v>211</v>
      </c>
      <c r="F43" s="22" t="s">
        <v>212</v>
      </c>
      <c r="G43" s="22" t="s">
        <v>213</v>
      </c>
      <c r="H43" s="22" t="s">
        <v>214</v>
      </c>
      <c r="I43" s="22" t="s">
        <v>215</v>
      </c>
      <c r="J43" s="22" t="s">
        <v>216</v>
      </c>
      <c r="K43" s="22"/>
      <c r="N43" s="76"/>
    </row>
    <row r="44" spans="2:14" s="71" customFormat="1" ht="27.6" x14ac:dyDescent="0.3">
      <c r="B44" s="72">
        <v>2</v>
      </c>
      <c r="C44" s="73" t="s">
        <v>196</v>
      </c>
      <c r="D44" s="74" t="s">
        <v>46</v>
      </c>
      <c r="E44" s="75" t="s">
        <v>217</v>
      </c>
      <c r="F44" s="76" t="s">
        <v>857</v>
      </c>
      <c r="G44" s="76" t="s">
        <v>1297</v>
      </c>
      <c r="H44" s="76" t="s">
        <v>1298</v>
      </c>
      <c r="I44" s="76" t="s">
        <v>1299</v>
      </c>
      <c r="J44" s="76" t="s">
        <v>1300</v>
      </c>
      <c r="K44" s="76"/>
      <c r="L44" s="77"/>
      <c r="N44" s="76"/>
    </row>
    <row r="45" spans="2:14" x14ac:dyDescent="0.3">
      <c r="B45" s="37">
        <v>2</v>
      </c>
      <c r="C45" s="32" t="s">
        <v>196</v>
      </c>
      <c r="D45" s="24" t="s">
        <v>46</v>
      </c>
      <c r="E45" s="23" t="s">
        <v>218</v>
      </c>
      <c r="F45" s="22" t="s">
        <v>219</v>
      </c>
      <c r="G45" s="22" t="s">
        <v>214</v>
      </c>
      <c r="H45" s="22" t="s">
        <v>215</v>
      </c>
      <c r="I45" s="22" t="s">
        <v>213</v>
      </c>
      <c r="J45" s="22" t="s">
        <v>208</v>
      </c>
      <c r="K45" s="22"/>
      <c r="N45" s="76"/>
    </row>
    <row r="46" spans="2:14" ht="96.6" x14ac:dyDescent="0.3">
      <c r="B46" s="37">
        <v>2</v>
      </c>
      <c r="C46" s="32" t="s">
        <v>220</v>
      </c>
      <c r="D46" s="24" t="s">
        <v>52</v>
      </c>
      <c r="E46" s="23" t="s">
        <v>221</v>
      </c>
      <c r="F46" s="22" t="s">
        <v>858</v>
      </c>
      <c r="G46" s="22" t="s">
        <v>861</v>
      </c>
      <c r="H46" s="22" t="s">
        <v>862</v>
      </c>
      <c r="I46" s="22" t="s">
        <v>859</v>
      </c>
      <c r="J46" s="22" t="s">
        <v>860</v>
      </c>
      <c r="K46" s="22"/>
      <c r="N46" s="76"/>
    </row>
    <row r="47" spans="2:14" ht="27.6" x14ac:dyDescent="0.3">
      <c r="B47" s="37">
        <v>2</v>
      </c>
      <c r="C47" s="32" t="s">
        <v>220</v>
      </c>
      <c r="D47" s="24" t="s">
        <v>49</v>
      </c>
      <c r="E47" s="23" t="s">
        <v>222</v>
      </c>
      <c r="F47" s="22" t="s">
        <v>863</v>
      </c>
      <c r="G47" s="22" t="s">
        <v>223</v>
      </c>
      <c r="H47" s="22" t="s">
        <v>224</v>
      </c>
      <c r="I47" s="22" t="s">
        <v>225</v>
      </c>
      <c r="J47" s="22" t="s">
        <v>226</v>
      </c>
      <c r="K47" s="22"/>
      <c r="N47" s="76"/>
    </row>
    <row r="48" spans="2:14" s="71" customFormat="1" ht="82.8" x14ac:dyDescent="0.3">
      <c r="B48" s="72">
        <v>2</v>
      </c>
      <c r="C48" s="73" t="s">
        <v>220</v>
      </c>
      <c r="D48" s="74" t="s">
        <v>52</v>
      </c>
      <c r="E48" s="75" t="s">
        <v>227</v>
      </c>
      <c r="F48" s="76" t="s">
        <v>1427</v>
      </c>
      <c r="G48" s="76" t="s">
        <v>1423</v>
      </c>
      <c r="H48" s="76" t="s">
        <v>1424</v>
      </c>
      <c r="I48" s="76" t="s">
        <v>1425</v>
      </c>
      <c r="J48" s="76" t="s">
        <v>1426</v>
      </c>
      <c r="K48" s="76"/>
      <c r="L48" s="77"/>
      <c r="N48" s="76"/>
    </row>
    <row r="49" spans="2:14" s="71" customFormat="1" ht="27.6" x14ac:dyDescent="0.3">
      <c r="B49" s="72">
        <v>2</v>
      </c>
      <c r="C49" s="73" t="s">
        <v>220</v>
      </c>
      <c r="D49" s="74" t="s">
        <v>49</v>
      </c>
      <c r="E49" s="75" t="s">
        <v>228</v>
      </c>
      <c r="F49" s="76" t="s">
        <v>864</v>
      </c>
      <c r="G49" s="76" t="s">
        <v>1301</v>
      </c>
      <c r="H49" s="76" t="s">
        <v>229</v>
      </c>
      <c r="I49" s="76" t="s">
        <v>230</v>
      </c>
      <c r="J49" s="76" t="s">
        <v>231</v>
      </c>
      <c r="K49" s="76"/>
      <c r="L49" s="77"/>
      <c r="N49" s="76"/>
    </row>
    <row r="50" spans="2:14" s="71" customFormat="1" ht="82.8" x14ac:dyDescent="0.3">
      <c r="B50" s="72">
        <v>2</v>
      </c>
      <c r="C50" s="73" t="s">
        <v>220</v>
      </c>
      <c r="D50" s="74" t="s">
        <v>52</v>
      </c>
      <c r="E50" s="75" t="s">
        <v>232</v>
      </c>
      <c r="F50" s="76" t="s">
        <v>865</v>
      </c>
      <c r="G50" s="76" t="s">
        <v>866</v>
      </c>
      <c r="H50" s="76" t="s">
        <v>867</v>
      </c>
      <c r="I50" s="83" t="s">
        <v>1304</v>
      </c>
      <c r="J50" s="83" t="s">
        <v>1303</v>
      </c>
      <c r="K50" s="76"/>
      <c r="L50" s="77"/>
      <c r="N50" s="76"/>
    </row>
    <row r="51" spans="2:14" x14ac:dyDescent="0.3">
      <c r="B51" s="37">
        <v>2</v>
      </c>
      <c r="C51" s="32" t="s">
        <v>220</v>
      </c>
      <c r="D51" s="24" t="s">
        <v>49</v>
      </c>
      <c r="E51" s="23" t="s">
        <v>233</v>
      </c>
      <c r="F51" s="61" t="s">
        <v>1100</v>
      </c>
      <c r="G51" s="22" t="s">
        <v>234</v>
      </c>
      <c r="H51" s="22" t="s">
        <v>235</v>
      </c>
      <c r="I51" s="22" t="s">
        <v>236</v>
      </c>
      <c r="J51" s="22" t="s">
        <v>237</v>
      </c>
      <c r="K51" s="22"/>
      <c r="N51" s="76"/>
    </row>
    <row r="52" spans="2:14" x14ac:dyDescent="0.3">
      <c r="B52" s="37">
        <v>2</v>
      </c>
      <c r="C52" s="32" t="s">
        <v>169</v>
      </c>
      <c r="D52" s="24" t="s">
        <v>46</v>
      </c>
      <c r="E52" s="23" t="s">
        <v>238</v>
      </c>
      <c r="F52" s="22" t="s">
        <v>868</v>
      </c>
      <c r="G52" s="22" t="s">
        <v>869</v>
      </c>
      <c r="H52" s="22" t="s">
        <v>870</v>
      </c>
      <c r="I52" s="22" t="s">
        <v>871</v>
      </c>
      <c r="J52" s="22" t="s">
        <v>872</v>
      </c>
      <c r="K52" s="22"/>
      <c r="N52" s="76"/>
    </row>
    <row r="53" spans="2:14" ht="27.6" x14ac:dyDescent="0.3">
      <c r="B53" s="37">
        <v>2</v>
      </c>
      <c r="C53" s="32" t="s">
        <v>169</v>
      </c>
      <c r="D53" s="24" t="s">
        <v>46</v>
      </c>
      <c r="E53" s="23" t="s">
        <v>239</v>
      </c>
      <c r="F53" s="22" t="s">
        <v>240</v>
      </c>
      <c r="G53" s="22" t="s">
        <v>241</v>
      </c>
      <c r="H53" s="22" t="s">
        <v>242</v>
      </c>
      <c r="I53" s="22" t="s">
        <v>243</v>
      </c>
      <c r="J53" s="22" t="s">
        <v>244</v>
      </c>
      <c r="K53" s="22"/>
      <c r="N53" s="76"/>
    </row>
    <row r="54" spans="2:14" ht="27.6" x14ac:dyDescent="0.3">
      <c r="B54" s="37">
        <v>2</v>
      </c>
      <c r="C54" s="32" t="s">
        <v>196</v>
      </c>
      <c r="D54" s="24" t="s">
        <v>46</v>
      </c>
      <c r="E54" s="23" t="s">
        <v>245</v>
      </c>
      <c r="F54" s="22" t="s">
        <v>873</v>
      </c>
      <c r="G54" s="22" t="s">
        <v>139</v>
      </c>
      <c r="H54" s="22" t="s">
        <v>108</v>
      </c>
      <c r="I54" s="22" t="s">
        <v>106</v>
      </c>
      <c r="J54" s="22" t="s">
        <v>153</v>
      </c>
      <c r="K54" s="22"/>
      <c r="N54" s="76"/>
    </row>
    <row r="55" spans="2:14" ht="27.6" x14ac:dyDescent="0.3">
      <c r="B55" s="37">
        <v>2</v>
      </c>
      <c r="C55" s="32" t="s">
        <v>196</v>
      </c>
      <c r="D55" s="24" t="s">
        <v>49</v>
      </c>
      <c r="E55" s="23" t="s">
        <v>246</v>
      </c>
      <c r="F55" s="22" t="s">
        <v>247</v>
      </c>
      <c r="G55" s="22" t="s">
        <v>248</v>
      </c>
      <c r="H55" s="22" t="s">
        <v>249</v>
      </c>
      <c r="I55" s="22" t="s">
        <v>250</v>
      </c>
      <c r="J55" s="22" t="s">
        <v>251</v>
      </c>
      <c r="K55" s="22"/>
      <c r="N55" s="76"/>
    </row>
    <row r="56" spans="2:14" s="71" customFormat="1" ht="96.6" x14ac:dyDescent="0.3">
      <c r="B56" s="72">
        <v>2</v>
      </c>
      <c r="C56" s="73" t="s">
        <v>252</v>
      </c>
      <c r="D56" s="74" t="s">
        <v>52</v>
      </c>
      <c r="E56" s="75" t="s">
        <v>253</v>
      </c>
      <c r="F56" s="76" t="s">
        <v>51</v>
      </c>
      <c r="G56" s="76" t="s">
        <v>1226</v>
      </c>
      <c r="H56" s="76" t="s">
        <v>1227</v>
      </c>
      <c r="I56" s="76" t="s">
        <v>1228</v>
      </c>
      <c r="J56" s="76" t="s">
        <v>1229</v>
      </c>
      <c r="K56" s="76"/>
      <c r="L56" s="77"/>
      <c r="N56" s="76"/>
    </row>
    <row r="57" spans="2:14" s="71" customFormat="1" x14ac:dyDescent="0.3">
      <c r="B57" s="72">
        <v>2</v>
      </c>
      <c r="C57" s="73" t="s">
        <v>252</v>
      </c>
      <c r="D57" s="74" t="s">
        <v>49</v>
      </c>
      <c r="E57" s="75" t="s">
        <v>254</v>
      </c>
      <c r="F57" s="83" t="s">
        <v>1428</v>
      </c>
      <c r="G57" s="76" t="s">
        <v>1249</v>
      </c>
      <c r="H57" s="76" t="s">
        <v>1246</v>
      </c>
      <c r="I57" s="76" t="s">
        <v>1247</v>
      </c>
      <c r="J57" s="76" t="s">
        <v>1248</v>
      </c>
      <c r="K57" s="76"/>
      <c r="L57" s="77"/>
      <c r="N57" s="76"/>
    </row>
    <row r="58" spans="2:14" x14ac:dyDescent="0.3">
      <c r="B58" s="37">
        <v>2</v>
      </c>
      <c r="C58" s="32" t="s">
        <v>255</v>
      </c>
      <c r="D58" s="24" t="s">
        <v>46</v>
      </c>
      <c r="E58" s="23" t="s">
        <v>256</v>
      </c>
      <c r="F58" s="22" t="s">
        <v>257</v>
      </c>
      <c r="G58" s="22" t="s">
        <v>258</v>
      </c>
      <c r="H58" s="22" t="s">
        <v>259</v>
      </c>
      <c r="I58" s="22" t="s">
        <v>260</v>
      </c>
      <c r="J58" s="22" t="s">
        <v>261</v>
      </c>
      <c r="K58" s="22"/>
      <c r="N58" s="76"/>
    </row>
    <row r="59" spans="2:14" s="71" customFormat="1" x14ac:dyDescent="0.3">
      <c r="B59" s="72">
        <v>2</v>
      </c>
      <c r="C59" s="73" t="s">
        <v>255</v>
      </c>
      <c r="D59" s="74" t="s">
        <v>46</v>
      </c>
      <c r="E59" s="75" t="s">
        <v>262</v>
      </c>
      <c r="F59" s="76" t="s">
        <v>874</v>
      </c>
      <c r="G59" s="76" t="s">
        <v>875</v>
      </c>
      <c r="H59" s="76" t="s">
        <v>876</v>
      </c>
      <c r="I59" s="76" t="s">
        <v>877</v>
      </c>
      <c r="J59" s="76" t="s">
        <v>878</v>
      </c>
      <c r="K59" s="76"/>
      <c r="L59" s="77"/>
      <c r="N59" s="76"/>
    </row>
    <row r="60" spans="2:14" s="71" customFormat="1" x14ac:dyDescent="0.3">
      <c r="B60" s="72">
        <v>2</v>
      </c>
      <c r="C60" s="73" t="s">
        <v>255</v>
      </c>
      <c r="D60" s="74" t="s">
        <v>46</v>
      </c>
      <c r="E60" s="75" t="s">
        <v>263</v>
      </c>
      <c r="F60" s="76" t="s">
        <v>1250</v>
      </c>
      <c r="G60" s="76" t="s">
        <v>879</v>
      </c>
      <c r="H60" s="76" t="s">
        <v>880</v>
      </c>
      <c r="I60" s="76" t="s">
        <v>881</v>
      </c>
      <c r="J60" s="76" t="s">
        <v>882</v>
      </c>
      <c r="K60" s="76"/>
      <c r="L60" s="77"/>
      <c r="N60" s="76"/>
    </row>
    <row r="61" spans="2:14" ht="27.6" x14ac:dyDescent="0.3">
      <c r="B61" s="37">
        <v>2</v>
      </c>
      <c r="C61" s="32" t="s">
        <v>255</v>
      </c>
      <c r="D61" s="24" t="s">
        <v>49</v>
      </c>
      <c r="E61" s="23" t="s">
        <v>264</v>
      </c>
      <c r="F61" s="22" t="s">
        <v>1429</v>
      </c>
      <c r="G61" s="22" t="s">
        <v>1430</v>
      </c>
      <c r="H61" s="22" t="s">
        <v>1431</v>
      </c>
      <c r="I61" s="22" t="s">
        <v>1432</v>
      </c>
      <c r="J61" s="22" t="s">
        <v>1433</v>
      </c>
      <c r="K61" s="22"/>
      <c r="N61" s="76"/>
    </row>
    <row r="62" spans="2:14" ht="41.4" x14ac:dyDescent="0.3">
      <c r="B62" s="37">
        <v>2</v>
      </c>
      <c r="C62" s="32" t="s">
        <v>255</v>
      </c>
      <c r="D62" s="24" t="s">
        <v>52</v>
      </c>
      <c r="E62" s="23" t="s">
        <v>265</v>
      </c>
      <c r="F62" s="22" t="s">
        <v>883</v>
      </c>
      <c r="G62" s="22" t="s">
        <v>1513</v>
      </c>
      <c r="H62" s="22" t="s">
        <v>266</v>
      </c>
      <c r="I62" s="22" t="s">
        <v>267</v>
      </c>
      <c r="J62" s="22" t="s">
        <v>268</v>
      </c>
      <c r="K62" s="22"/>
      <c r="N62" s="76"/>
    </row>
    <row r="63" spans="2:14" ht="41.4" x14ac:dyDescent="0.3">
      <c r="B63" s="37">
        <v>2</v>
      </c>
      <c r="C63" s="32" t="s">
        <v>255</v>
      </c>
      <c r="D63" s="24" t="s">
        <v>49</v>
      </c>
      <c r="E63" s="23" t="s">
        <v>269</v>
      </c>
      <c r="F63" s="22" t="s">
        <v>884</v>
      </c>
      <c r="G63" s="22" t="s">
        <v>1161</v>
      </c>
      <c r="H63" s="22" t="s">
        <v>886</v>
      </c>
      <c r="I63" s="22" t="s">
        <v>885</v>
      </c>
      <c r="J63" s="22" t="s">
        <v>887</v>
      </c>
      <c r="K63" s="22"/>
      <c r="N63" s="76"/>
    </row>
    <row r="64" spans="2:14" ht="105" customHeight="1" x14ac:dyDescent="0.3">
      <c r="B64" s="37">
        <v>2</v>
      </c>
      <c r="C64" s="32" t="s">
        <v>270</v>
      </c>
      <c r="D64" s="24" t="s">
        <v>52</v>
      </c>
      <c r="E64" s="23" t="s">
        <v>271</v>
      </c>
      <c r="F64" s="22" t="s">
        <v>888</v>
      </c>
      <c r="G64" s="22" t="s">
        <v>272</v>
      </c>
      <c r="H64" s="22" t="s">
        <v>273</v>
      </c>
      <c r="I64" s="22" t="s">
        <v>274</v>
      </c>
      <c r="J64" s="22" t="s">
        <v>275</v>
      </c>
      <c r="K64" s="22"/>
      <c r="L64" s="66" t="s">
        <v>1321</v>
      </c>
      <c r="N64" s="76"/>
    </row>
    <row r="65" spans="2:14" ht="96.6" x14ac:dyDescent="0.3">
      <c r="B65" s="37">
        <v>2</v>
      </c>
      <c r="C65" s="32" t="s">
        <v>276</v>
      </c>
      <c r="D65" s="24" t="s">
        <v>49</v>
      </c>
      <c r="E65" s="23" t="s">
        <v>277</v>
      </c>
      <c r="F65" s="22" t="s">
        <v>889</v>
      </c>
      <c r="G65" s="22" t="s">
        <v>890</v>
      </c>
      <c r="H65" s="22" t="s">
        <v>891</v>
      </c>
      <c r="I65" s="22" t="s">
        <v>892</v>
      </c>
      <c r="J65" s="22" t="s">
        <v>893</v>
      </c>
      <c r="K65" s="22"/>
      <c r="L65" s="66" t="s">
        <v>1322</v>
      </c>
      <c r="N65" s="76"/>
    </row>
    <row r="66" spans="2:14" ht="96.6" x14ac:dyDescent="0.3">
      <c r="B66" s="37">
        <v>2</v>
      </c>
      <c r="C66" s="32" t="s">
        <v>276</v>
      </c>
      <c r="D66" s="24" t="s">
        <v>52</v>
      </c>
      <c r="E66" s="23" t="s">
        <v>278</v>
      </c>
      <c r="F66" s="22" t="s">
        <v>894</v>
      </c>
      <c r="G66" s="22" t="s">
        <v>279</v>
      </c>
      <c r="H66" s="22" t="s">
        <v>280</v>
      </c>
      <c r="I66" s="22" t="s">
        <v>281</v>
      </c>
      <c r="J66" s="22" t="s">
        <v>282</v>
      </c>
      <c r="K66" s="22"/>
      <c r="L66" s="66" t="s">
        <v>1322</v>
      </c>
      <c r="N66" s="76"/>
    </row>
    <row r="67" spans="2:14" ht="55.2" x14ac:dyDescent="0.3">
      <c r="B67" s="37">
        <v>3</v>
      </c>
      <c r="C67" s="32" t="s">
        <v>283</v>
      </c>
      <c r="D67" s="24" t="s">
        <v>49</v>
      </c>
      <c r="E67" s="23" t="s">
        <v>284</v>
      </c>
      <c r="F67" s="22" t="s">
        <v>1434</v>
      </c>
      <c r="G67" s="22" t="s">
        <v>1435</v>
      </c>
      <c r="H67" s="22" t="s">
        <v>1436</v>
      </c>
      <c r="I67" s="22" t="s">
        <v>1437</v>
      </c>
      <c r="J67" s="22" t="s">
        <v>1438</v>
      </c>
      <c r="K67" s="22"/>
      <c r="N67" s="76"/>
    </row>
    <row r="68" spans="2:14" s="71" customFormat="1" ht="27.6" x14ac:dyDescent="0.3">
      <c r="B68" s="72">
        <v>3</v>
      </c>
      <c r="C68" s="73" t="s">
        <v>283</v>
      </c>
      <c r="D68" s="74" t="s">
        <v>52</v>
      </c>
      <c r="E68" s="75" t="s">
        <v>285</v>
      </c>
      <c r="F68" s="76" t="s">
        <v>1324</v>
      </c>
      <c r="G68" s="76" t="s">
        <v>1233</v>
      </c>
      <c r="H68" s="76" t="s">
        <v>117</v>
      </c>
      <c r="I68" s="76" t="s">
        <v>1232</v>
      </c>
      <c r="J68" s="76" t="s">
        <v>341</v>
      </c>
      <c r="K68" s="76"/>
      <c r="L68" s="77"/>
      <c r="N68" s="76"/>
    </row>
    <row r="69" spans="2:14" ht="27.6" x14ac:dyDescent="0.3">
      <c r="B69" s="37">
        <v>3</v>
      </c>
      <c r="C69" s="32" t="s">
        <v>283</v>
      </c>
      <c r="D69" s="24" t="s">
        <v>52</v>
      </c>
      <c r="E69" s="23" t="s">
        <v>286</v>
      </c>
      <c r="F69" s="22" t="s">
        <v>895</v>
      </c>
      <c r="G69" s="22" t="s">
        <v>1439</v>
      </c>
      <c r="H69" s="22" t="s">
        <v>1440</v>
      </c>
      <c r="I69" s="22" t="s">
        <v>1441</v>
      </c>
      <c r="J69" s="22" t="s">
        <v>1442</v>
      </c>
      <c r="K69" s="22"/>
      <c r="N69" s="76"/>
    </row>
    <row r="70" spans="2:14" x14ac:dyDescent="0.3">
      <c r="B70" s="37">
        <v>3</v>
      </c>
      <c r="C70" s="32" t="s">
        <v>283</v>
      </c>
      <c r="D70" s="24" t="s">
        <v>46</v>
      </c>
      <c r="E70" s="23" t="s">
        <v>287</v>
      </c>
      <c r="F70" s="22" t="s">
        <v>288</v>
      </c>
      <c r="G70" s="22" t="s">
        <v>289</v>
      </c>
      <c r="H70" s="22" t="s">
        <v>142</v>
      </c>
      <c r="I70" s="22" t="s">
        <v>290</v>
      </c>
      <c r="J70" s="22" t="s">
        <v>291</v>
      </c>
      <c r="K70" s="22"/>
      <c r="N70" s="76"/>
    </row>
    <row r="71" spans="2:14" ht="69" x14ac:dyDescent="0.3">
      <c r="B71" s="37">
        <v>3</v>
      </c>
      <c r="C71" s="32" t="s">
        <v>283</v>
      </c>
      <c r="D71" s="24" t="s">
        <v>52</v>
      </c>
      <c r="E71" s="23" t="s">
        <v>292</v>
      </c>
      <c r="F71" s="22" t="s">
        <v>896</v>
      </c>
      <c r="G71" s="22" t="s">
        <v>897</v>
      </c>
      <c r="H71" s="22" t="s">
        <v>898</v>
      </c>
      <c r="I71" s="22" t="s">
        <v>899</v>
      </c>
      <c r="J71" s="22" t="s">
        <v>900</v>
      </c>
      <c r="K71" s="22"/>
      <c r="N71" s="76"/>
    </row>
    <row r="72" spans="2:14" ht="27.6" x14ac:dyDescent="0.3">
      <c r="B72" s="37">
        <v>3</v>
      </c>
      <c r="C72" s="32" t="s">
        <v>283</v>
      </c>
      <c r="D72" s="24" t="s">
        <v>49</v>
      </c>
      <c r="E72" s="23" t="s">
        <v>293</v>
      </c>
      <c r="F72" s="22" t="s">
        <v>1443</v>
      </c>
      <c r="G72" s="22" t="s">
        <v>1444</v>
      </c>
      <c r="H72" s="22" t="s">
        <v>1445</v>
      </c>
      <c r="I72" s="22" t="s">
        <v>1446</v>
      </c>
      <c r="J72" s="22" t="s">
        <v>1447</v>
      </c>
      <c r="K72" s="22"/>
      <c r="N72" s="76"/>
    </row>
    <row r="73" spans="2:14" x14ac:dyDescent="0.3">
      <c r="B73" s="37">
        <v>3</v>
      </c>
      <c r="C73" s="32" t="s">
        <v>283</v>
      </c>
      <c r="D73" s="24" t="s">
        <v>46</v>
      </c>
      <c r="E73" s="23" t="s">
        <v>294</v>
      </c>
      <c r="F73" s="22" t="s">
        <v>901</v>
      </c>
      <c r="G73" s="22" t="s">
        <v>295</v>
      </c>
      <c r="H73" s="22" t="s">
        <v>296</v>
      </c>
      <c r="I73" s="22" t="s">
        <v>297</v>
      </c>
      <c r="J73" s="22" t="s">
        <v>298</v>
      </c>
      <c r="K73" s="22"/>
      <c r="N73" s="76"/>
    </row>
    <row r="74" spans="2:14" ht="41.4" x14ac:dyDescent="0.3">
      <c r="B74" s="37">
        <v>3</v>
      </c>
      <c r="C74" s="32" t="s">
        <v>283</v>
      </c>
      <c r="D74" s="24" t="s">
        <v>49</v>
      </c>
      <c r="E74" s="23" t="s">
        <v>299</v>
      </c>
      <c r="F74" s="22" t="s">
        <v>1448</v>
      </c>
      <c r="G74" s="22" t="s">
        <v>300</v>
      </c>
      <c r="H74" s="22" t="s">
        <v>301</v>
      </c>
      <c r="I74" s="22" t="s">
        <v>302</v>
      </c>
      <c r="J74" s="22" t="s">
        <v>303</v>
      </c>
      <c r="K74" s="22"/>
      <c r="N74" s="76"/>
    </row>
    <row r="75" spans="2:14" s="71" customFormat="1" x14ac:dyDescent="0.3">
      <c r="B75" s="72">
        <v>3</v>
      </c>
      <c r="C75" s="73" t="s">
        <v>283</v>
      </c>
      <c r="D75" s="74" t="s">
        <v>52</v>
      </c>
      <c r="E75" s="75" t="s">
        <v>304</v>
      </c>
      <c r="F75" s="76" t="s">
        <v>1235</v>
      </c>
      <c r="G75" s="76" t="s">
        <v>300</v>
      </c>
      <c r="H75" s="76" t="s">
        <v>1234</v>
      </c>
      <c r="I75" s="76" t="s">
        <v>1236</v>
      </c>
      <c r="J75" s="76" t="s">
        <v>301</v>
      </c>
      <c r="K75" s="76"/>
      <c r="L75" s="77"/>
      <c r="N75" s="76"/>
    </row>
    <row r="76" spans="2:14" s="71" customFormat="1" x14ac:dyDescent="0.3">
      <c r="B76" s="72">
        <v>3</v>
      </c>
      <c r="C76" s="73" t="s">
        <v>305</v>
      </c>
      <c r="D76" s="74" t="s">
        <v>46</v>
      </c>
      <c r="E76" s="75" t="s">
        <v>306</v>
      </c>
      <c r="F76" s="76" t="s">
        <v>1307</v>
      </c>
      <c r="G76" s="76" t="s">
        <v>307</v>
      </c>
      <c r="H76" s="76" t="s">
        <v>168</v>
      </c>
      <c r="I76" s="76" t="s">
        <v>308</v>
      </c>
      <c r="J76" s="76" t="s">
        <v>309</v>
      </c>
      <c r="K76" s="76"/>
      <c r="L76" s="77"/>
      <c r="N76" s="76"/>
    </row>
    <row r="77" spans="2:14" s="71" customFormat="1" ht="41.4" x14ac:dyDescent="0.3">
      <c r="B77" s="72">
        <v>3</v>
      </c>
      <c r="C77" s="73" t="s">
        <v>305</v>
      </c>
      <c r="D77" s="74" t="s">
        <v>46</v>
      </c>
      <c r="E77" s="75" t="s">
        <v>310</v>
      </c>
      <c r="F77" s="76" t="s">
        <v>902</v>
      </c>
      <c r="G77" s="76" t="s">
        <v>903</v>
      </c>
      <c r="H77" s="76" t="s">
        <v>904</v>
      </c>
      <c r="I77" s="76" t="s">
        <v>905</v>
      </c>
      <c r="J77" s="76" t="s">
        <v>906</v>
      </c>
      <c r="K77" s="76"/>
      <c r="L77" s="77"/>
      <c r="N77" s="76"/>
    </row>
    <row r="78" spans="2:14" ht="41.4" x14ac:dyDescent="0.3">
      <c r="B78" s="37">
        <v>3</v>
      </c>
      <c r="C78" s="32" t="s">
        <v>305</v>
      </c>
      <c r="D78" s="24" t="s">
        <v>52</v>
      </c>
      <c r="E78" s="23" t="s">
        <v>311</v>
      </c>
      <c r="F78" s="22" t="s">
        <v>51</v>
      </c>
      <c r="G78" s="22" t="s">
        <v>907</v>
      </c>
      <c r="H78" s="22" t="s">
        <v>908</v>
      </c>
      <c r="I78" s="22" t="s">
        <v>909</v>
      </c>
      <c r="J78" s="22" t="s">
        <v>910</v>
      </c>
      <c r="K78" s="22"/>
      <c r="N78" s="76"/>
    </row>
    <row r="79" spans="2:14" s="71" customFormat="1" ht="27.6" x14ac:dyDescent="0.3">
      <c r="B79" s="72">
        <v>3</v>
      </c>
      <c r="C79" s="73" t="s">
        <v>305</v>
      </c>
      <c r="D79" s="74" t="s">
        <v>46</v>
      </c>
      <c r="E79" s="75" t="s">
        <v>312</v>
      </c>
      <c r="F79" s="76" t="s">
        <v>1148</v>
      </c>
      <c r="G79" s="76" t="s">
        <v>313</v>
      </c>
      <c r="H79" s="76" t="s">
        <v>1241</v>
      </c>
      <c r="I79" s="76" t="s">
        <v>1242</v>
      </c>
      <c r="J79" s="76" t="s">
        <v>1245</v>
      </c>
      <c r="K79" s="76"/>
      <c r="L79" s="77"/>
      <c r="N79" s="76"/>
    </row>
    <row r="80" spans="2:14" ht="41.4" x14ac:dyDescent="0.3">
      <c r="B80" s="37">
        <v>3</v>
      </c>
      <c r="C80" s="32" t="s">
        <v>305</v>
      </c>
      <c r="D80" s="24" t="s">
        <v>49</v>
      </c>
      <c r="E80" s="23" t="s">
        <v>314</v>
      </c>
      <c r="F80" s="22" t="s">
        <v>911</v>
      </c>
      <c r="G80" s="22" t="s">
        <v>315</v>
      </c>
      <c r="H80" s="22" t="s">
        <v>316</v>
      </c>
      <c r="I80" s="22" t="s">
        <v>317</v>
      </c>
      <c r="J80" s="22" t="s">
        <v>318</v>
      </c>
      <c r="K80" s="22"/>
      <c r="N80" s="76"/>
    </row>
    <row r="81" spans="2:14" s="71" customFormat="1" x14ac:dyDescent="0.3">
      <c r="B81" s="72">
        <v>3</v>
      </c>
      <c r="C81" s="73" t="s">
        <v>319</v>
      </c>
      <c r="D81" s="74" t="s">
        <v>46</v>
      </c>
      <c r="E81" s="75" t="s">
        <v>320</v>
      </c>
      <c r="F81" s="76" t="s">
        <v>1237</v>
      </c>
      <c r="G81" s="76" t="s">
        <v>321</v>
      </c>
      <c r="H81" s="76" t="s">
        <v>322</v>
      </c>
      <c r="I81" s="76" t="s">
        <v>323</v>
      </c>
      <c r="J81" s="76" t="s">
        <v>324</v>
      </c>
      <c r="K81" s="76"/>
      <c r="L81" s="77"/>
      <c r="N81" s="76"/>
    </row>
    <row r="82" spans="2:14" s="71" customFormat="1" x14ac:dyDescent="0.3">
      <c r="B82" s="72">
        <v>3</v>
      </c>
      <c r="C82" s="73" t="s">
        <v>319</v>
      </c>
      <c r="D82" s="74" t="s">
        <v>49</v>
      </c>
      <c r="E82" s="75" t="s">
        <v>325</v>
      </c>
      <c r="F82" s="76" t="s">
        <v>912</v>
      </c>
      <c r="G82" s="76" t="s">
        <v>1162</v>
      </c>
      <c r="H82" s="76" t="s">
        <v>1163</v>
      </c>
      <c r="I82" s="76" t="s">
        <v>1164</v>
      </c>
      <c r="J82" s="76" t="s">
        <v>1165</v>
      </c>
      <c r="K82" s="76"/>
      <c r="L82" s="77"/>
      <c r="N82" s="76"/>
    </row>
    <row r="83" spans="2:14" x14ac:dyDescent="0.3">
      <c r="B83" s="37">
        <v>3</v>
      </c>
      <c r="C83" s="32" t="s">
        <v>319</v>
      </c>
      <c r="D83" s="24" t="s">
        <v>49</v>
      </c>
      <c r="E83" s="23" t="s">
        <v>329</v>
      </c>
      <c r="F83" s="22" t="s">
        <v>330</v>
      </c>
      <c r="G83" s="22" t="s">
        <v>327</v>
      </c>
      <c r="H83" s="22" t="s">
        <v>326</v>
      </c>
      <c r="I83" s="22" t="s">
        <v>328</v>
      </c>
      <c r="J83" s="22" t="s">
        <v>331</v>
      </c>
      <c r="K83" s="22"/>
      <c r="N83" s="76"/>
    </row>
    <row r="84" spans="2:14" ht="41.4" x14ac:dyDescent="0.3">
      <c r="B84" s="37">
        <v>3</v>
      </c>
      <c r="C84" s="32" t="s">
        <v>319</v>
      </c>
      <c r="D84" s="24" t="s">
        <v>52</v>
      </c>
      <c r="E84" s="23" t="s">
        <v>332</v>
      </c>
      <c r="F84" s="22" t="s">
        <v>913</v>
      </c>
      <c r="G84" s="22" t="s">
        <v>333</v>
      </c>
      <c r="H84" s="22" t="s">
        <v>334</v>
      </c>
      <c r="I84" s="22" t="s">
        <v>328</v>
      </c>
      <c r="J84" s="22" t="s">
        <v>335</v>
      </c>
      <c r="K84" s="22"/>
      <c r="N84" s="76"/>
    </row>
    <row r="85" spans="2:14" ht="27.6" x14ac:dyDescent="0.3">
      <c r="B85" s="37">
        <v>3</v>
      </c>
      <c r="C85" s="32" t="s">
        <v>319</v>
      </c>
      <c r="D85" s="24" t="s">
        <v>46</v>
      </c>
      <c r="E85" s="23" t="s">
        <v>336</v>
      </c>
      <c r="F85" s="22" t="s">
        <v>914</v>
      </c>
      <c r="G85" s="22" t="s">
        <v>915</v>
      </c>
      <c r="H85" s="22" t="s">
        <v>916</v>
      </c>
      <c r="I85" s="22" t="s">
        <v>917</v>
      </c>
      <c r="J85" s="22" t="s">
        <v>918</v>
      </c>
      <c r="K85" s="22"/>
      <c r="N85" s="76"/>
    </row>
    <row r="86" spans="2:14" x14ac:dyDescent="0.3">
      <c r="B86" s="37">
        <v>3</v>
      </c>
      <c r="C86" s="32" t="s">
        <v>319</v>
      </c>
      <c r="D86" s="24" t="s">
        <v>46</v>
      </c>
      <c r="E86" s="23" t="s">
        <v>337</v>
      </c>
      <c r="F86" s="22" t="s">
        <v>919</v>
      </c>
      <c r="G86" s="22" t="s">
        <v>328</v>
      </c>
      <c r="H86" s="22" t="s">
        <v>326</v>
      </c>
      <c r="I86" s="22" t="s">
        <v>302</v>
      </c>
      <c r="J86" s="22" t="s">
        <v>303</v>
      </c>
      <c r="K86" s="22"/>
      <c r="N86" s="76"/>
    </row>
    <row r="87" spans="2:14" ht="41.4" x14ac:dyDescent="0.3">
      <c r="B87" s="37">
        <v>3</v>
      </c>
      <c r="C87" s="32" t="s">
        <v>319</v>
      </c>
      <c r="D87" s="24" t="s">
        <v>49</v>
      </c>
      <c r="E87" s="23" t="s">
        <v>338</v>
      </c>
      <c r="F87" s="22" t="s">
        <v>920</v>
      </c>
      <c r="G87" s="22" t="s">
        <v>928</v>
      </c>
      <c r="H87" s="22" t="s">
        <v>929</v>
      </c>
      <c r="I87" s="22" t="s">
        <v>930</v>
      </c>
      <c r="J87" s="22" t="s">
        <v>931</v>
      </c>
      <c r="K87" s="22"/>
      <c r="N87" s="76"/>
    </row>
    <row r="88" spans="2:14" ht="69" x14ac:dyDescent="0.3">
      <c r="B88" s="37">
        <v>3</v>
      </c>
      <c r="C88" s="32" t="s">
        <v>339</v>
      </c>
      <c r="D88" s="24" t="s">
        <v>46</v>
      </c>
      <c r="E88" s="23" t="s">
        <v>340</v>
      </c>
      <c r="F88" s="22" t="s">
        <v>921</v>
      </c>
      <c r="G88" s="22" t="s">
        <v>341</v>
      </c>
      <c r="H88" s="22" t="s">
        <v>342</v>
      </c>
      <c r="I88" s="22" t="s">
        <v>343</v>
      </c>
      <c r="J88" s="22" t="s">
        <v>344</v>
      </c>
      <c r="K88" s="22"/>
      <c r="N88" s="76"/>
    </row>
    <row r="89" spans="2:14" ht="27.6" x14ac:dyDescent="0.3">
      <c r="B89" s="37">
        <v>3</v>
      </c>
      <c r="C89" s="32" t="s">
        <v>339</v>
      </c>
      <c r="D89" s="24" t="s">
        <v>46</v>
      </c>
      <c r="E89" s="23" t="s">
        <v>345</v>
      </c>
      <c r="F89" s="22" t="s">
        <v>922</v>
      </c>
      <c r="G89" s="22" t="s">
        <v>346</v>
      </c>
      <c r="H89" s="22" t="s">
        <v>347</v>
      </c>
      <c r="I89" s="22" t="s">
        <v>348</v>
      </c>
      <c r="J89" s="22" t="s">
        <v>349</v>
      </c>
      <c r="K89" s="22"/>
      <c r="N89" s="76"/>
    </row>
    <row r="90" spans="2:14" s="71" customFormat="1" ht="27.6" x14ac:dyDescent="0.3">
      <c r="B90" s="72">
        <v>3</v>
      </c>
      <c r="C90" s="73" t="s">
        <v>339</v>
      </c>
      <c r="D90" s="74" t="s">
        <v>52</v>
      </c>
      <c r="E90" s="75" t="s">
        <v>350</v>
      </c>
      <c r="F90" s="76" t="s">
        <v>1266</v>
      </c>
      <c r="G90" s="76" t="s">
        <v>351</v>
      </c>
      <c r="H90" s="76" t="s">
        <v>352</v>
      </c>
      <c r="I90" s="76" t="s">
        <v>353</v>
      </c>
      <c r="J90" s="76" t="s">
        <v>354</v>
      </c>
      <c r="K90" s="76"/>
      <c r="L90" s="77"/>
      <c r="N90" s="76"/>
    </row>
    <row r="91" spans="2:14" x14ac:dyDescent="0.3">
      <c r="B91" s="37">
        <v>3</v>
      </c>
      <c r="C91" s="32" t="s">
        <v>339</v>
      </c>
      <c r="D91" s="24" t="s">
        <v>46</v>
      </c>
      <c r="E91" s="23" t="s">
        <v>355</v>
      </c>
      <c r="F91" s="22" t="s">
        <v>923</v>
      </c>
      <c r="G91" s="22" t="s">
        <v>927</v>
      </c>
      <c r="H91" s="22" t="s">
        <v>926</v>
      </c>
      <c r="I91" s="22" t="s">
        <v>925</v>
      </c>
      <c r="J91" s="22" t="s">
        <v>924</v>
      </c>
      <c r="K91" s="22"/>
      <c r="N91" s="76"/>
    </row>
    <row r="92" spans="2:14" ht="27.6" x14ac:dyDescent="0.3">
      <c r="B92" s="37">
        <v>3</v>
      </c>
      <c r="C92" s="32" t="s">
        <v>339</v>
      </c>
      <c r="D92" s="24" t="s">
        <v>46</v>
      </c>
      <c r="E92" s="23" t="s">
        <v>356</v>
      </c>
      <c r="F92" s="22" t="s">
        <v>932</v>
      </c>
      <c r="G92" s="22" t="s">
        <v>357</v>
      </c>
      <c r="H92" s="22" t="s">
        <v>323</v>
      </c>
      <c r="I92" s="22" t="s">
        <v>324</v>
      </c>
      <c r="J92" s="22" t="s">
        <v>358</v>
      </c>
      <c r="K92" s="22"/>
      <c r="N92" s="76"/>
    </row>
    <row r="93" spans="2:14" s="71" customFormat="1" ht="110.4" x14ac:dyDescent="0.3">
      <c r="B93" s="72">
        <v>3</v>
      </c>
      <c r="C93" s="73" t="s">
        <v>359</v>
      </c>
      <c r="D93" s="74" t="s">
        <v>52</v>
      </c>
      <c r="E93" s="75" t="s">
        <v>360</v>
      </c>
      <c r="F93" s="76" t="s">
        <v>1256</v>
      </c>
      <c r="G93" s="76" t="s">
        <v>1326</v>
      </c>
      <c r="H93" s="76" t="s">
        <v>361</v>
      </c>
      <c r="I93" s="76" t="s">
        <v>362</v>
      </c>
      <c r="J93" s="76" t="s">
        <v>1449</v>
      </c>
      <c r="K93" s="76"/>
      <c r="L93" s="66" t="s">
        <v>1327</v>
      </c>
      <c r="N93" s="76"/>
    </row>
    <row r="94" spans="2:14" s="86" customFormat="1" ht="82.8" x14ac:dyDescent="0.3">
      <c r="B94" s="87">
        <v>3</v>
      </c>
      <c r="C94" s="88" t="s">
        <v>359</v>
      </c>
      <c r="D94" s="81" t="s">
        <v>49</v>
      </c>
      <c r="E94" s="89" t="s">
        <v>363</v>
      </c>
      <c r="F94" s="83" t="s">
        <v>1328</v>
      </c>
      <c r="G94" s="83" t="s">
        <v>364</v>
      </c>
      <c r="H94" s="83" t="s">
        <v>365</v>
      </c>
      <c r="I94" s="83" t="s">
        <v>366</v>
      </c>
      <c r="J94" s="83" t="s">
        <v>367</v>
      </c>
      <c r="K94" s="83"/>
      <c r="L94" s="66" t="s">
        <v>1258</v>
      </c>
      <c r="N94" s="76"/>
    </row>
    <row r="95" spans="2:14" ht="27.6" x14ac:dyDescent="0.3">
      <c r="B95" s="37">
        <v>3</v>
      </c>
      <c r="C95" s="32" t="s">
        <v>319</v>
      </c>
      <c r="D95" s="24" t="s">
        <v>49</v>
      </c>
      <c r="E95" s="23" t="s">
        <v>368</v>
      </c>
      <c r="F95" s="22" t="s">
        <v>1450</v>
      </c>
      <c r="G95" s="22" t="s">
        <v>369</v>
      </c>
      <c r="H95" s="22" t="s">
        <v>370</v>
      </c>
      <c r="I95" s="22" t="s">
        <v>371</v>
      </c>
      <c r="J95" s="22" t="s">
        <v>372</v>
      </c>
      <c r="K95" s="22"/>
      <c r="N95" s="76"/>
    </row>
    <row r="96" spans="2:14" ht="27.6" x14ac:dyDescent="0.3">
      <c r="B96" s="37">
        <v>3</v>
      </c>
      <c r="C96" s="32" t="s">
        <v>283</v>
      </c>
      <c r="D96" s="24" t="s">
        <v>52</v>
      </c>
      <c r="E96" s="23" t="s">
        <v>373</v>
      </c>
      <c r="F96" s="22" t="s">
        <v>1451</v>
      </c>
      <c r="G96" s="22" t="s">
        <v>374</v>
      </c>
      <c r="H96" s="22" t="s">
        <v>375</v>
      </c>
      <c r="I96" s="22" t="s">
        <v>376</v>
      </c>
      <c r="J96" s="22" t="s">
        <v>377</v>
      </c>
      <c r="K96" s="67" t="s">
        <v>378</v>
      </c>
      <c r="L96" s="66" t="s">
        <v>1377</v>
      </c>
      <c r="N96" s="76"/>
    </row>
    <row r="97" spans="2:14" x14ac:dyDescent="0.3">
      <c r="B97" s="37">
        <v>4</v>
      </c>
      <c r="C97" s="32" t="s">
        <v>379</v>
      </c>
      <c r="D97" s="24" t="s">
        <v>46</v>
      </c>
      <c r="E97" s="23" t="s">
        <v>380</v>
      </c>
      <c r="F97" s="22" t="s">
        <v>381</v>
      </c>
      <c r="G97" s="22" t="s">
        <v>382</v>
      </c>
      <c r="H97" s="22" t="s">
        <v>383</v>
      </c>
      <c r="I97" s="22" t="s">
        <v>384</v>
      </c>
      <c r="J97" s="22" t="s">
        <v>385</v>
      </c>
      <c r="K97" s="22"/>
      <c r="N97" s="76"/>
    </row>
    <row r="98" spans="2:14" ht="27.6" x14ac:dyDescent="0.3">
      <c r="B98" s="37">
        <v>4</v>
      </c>
      <c r="C98" s="32" t="s">
        <v>379</v>
      </c>
      <c r="D98" s="24" t="s">
        <v>46</v>
      </c>
      <c r="E98" s="23" t="s">
        <v>386</v>
      </c>
      <c r="F98" s="22" t="s">
        <v>1452</v>
      </c>
      <c r="G98" s="22" t="s">
        <v>933</v>
      </c>
      <c r="H98" s="22" t="s">
        <v>934</v>
      </c>
      <c r="I98" s="22" t="s">
        <v>935</v>
      </c>
      <c r="J98" s="22" t="s">
        <v>936</v>
      </c>
      <c r="K98" s="22"/>
      <c r="N98" s="76"/>
    </row>
    <row r="99" spans="2:14" ht="41.4" x14ac:dyDescent="0.3">
      <c r="B99" s="37">
        <v>4</v>
      </c>
      <c r="C99" s="32" t="s">
        <v>379</v>
      </c>
      <c r="D99" s="24" t="s">
        <v>46</v>
      </c>
      <c r="E99" s="23" t="s">
        <v>387</v>
      </c>
      <c r="F99" s="22" t="s">
        <v>937</v>
      </c>
      <c r="G99" s="22" t="s">
        <v>938</v>
      </c>
      <c r="H99" s="22" t="s">
        <v>939</v>
      </c>
      <c r="I99" s="22" t="s">
        <v>940</v>
      </c>
      <c r="J99" s="22" t="s">
        <v>941</v>
      </c>
      <c r="K99" s="22"/>
      <c r="N99" s="76"/>
    </row>
    <row r="100" spans="2:14" s="86" customFormat="1" ht="41.4" x14ac:dyDescent="0.3">
      <c r="B100" s="87">
        <v>4</v>
      </c>
      <c r="C100" s="88" t="s">
        <v>379</v>
      </c>
      <c r="D100" s="81" t="s">
        <v>49</v>
      </c>
      <c r="E100" s="89" t="s">
        <v>388</v>
      </c>
      <c r="F100" s="83" t="s">
        <v>1308</v>
      </c>
      <c r="G100" s="83" t="s">
        <v>1453</v>
      </c>
      <c r="H100" s="83" t="s">
        <v>1454</v>
      </c>
      <c r="I100" s="83" t="s">
        <v>1455</v>
      </c>
      <c r="J100" s="83" t="s">
        <v>1456</v>
      </c>
      <c r="K100" s="83"/>
      <c r="L100" s="79"/>
      <c r="N100" s="76"/>
    </row>
    <row r="101" spans="2:14" ht="27.6" x14ac:dyDescent="0.3">
      <c r="B101" s="37">
        <v>4</v>
      </c>
      <c r="C101" s="32" t="s">
        <v>379</v>
      </c>
      <c r="D101" s="24" t="s">
        <v>49</v>
      </c>
      <c r="E101" s="23" t="s">
        <v>389</v>
      </c>
      <c r="F101" s="22" t="s">
        <v>942</v>
      </c>
      <c r="G101" s="22" t="s">
        <v>390</v>
      </c>
      <c r="H101" s="22" t="s">
        <v>117</v>
      </c>
      <c r="I101" s="22" t="s">
        <v>133</v>
      </c>
      <c r="J101" s="22" t="s">
        <v>139</v>
      </c>
      <c r="K101" s="22"/>
      <c r="N101" s="76"/>
    </row>
    <row r="102" spans="2:14" s="71" customFormat="1" ht="27.6" x14ac:dyDescent="0.3">
      <c r="B102" s="72">
        <v>4</v>
      </c>
      <c r="C102" s="73" t="s">
        <v>379</v>
      </c>
      <c r="D102" s="74" t="s">
        <v>52</v>
      </c>
      <c r="E102" s="75" t="s">
        <v>391</v>
      </c>
      <c r="F102" s="76" t="s">
        <v>943</v>
      </c>
      <c r="G102" s="76" t="s">
        <v>944</v>
      </c>
      <c r="H102" s="76" t="s">
        <v>945</v>
      </c>
      <c r="I102" s="76" t="s">
        <v>946</v>
      </c>
      <c r="J102" s="76" t="s">
        <v>947</v>
      </c>
      <c r="K102" s="76"/>
      <c r="L102" s="77"/>
      <c r="N102" s="76"/>
    </row>
    <row r="103" spans="2:14" ht="27.6" x14ac:dyDescent="0.3">
      <c r="B103" s="37">
        <v>4</v>
      </c>
      <c r="C103" s="32" t="s">
        <v>379</v>
      </c>
      <c r="D103" s="24" t="s">
        <v>52</v>
      </c>
      <c r="E103" s="23" t="s">
        <v>392</v>
      </c>
      <c r="F103" s="22" t="s">
        <v>1166</v>
      </c>
      <c r="G103" s="22" t="s">
        <v>393</v>
      </c>
      <c r="H103" s="22" t="s">
        <v>394</v>
      </c>
      <c r="I103" s="22" t="s">
        <v>395</v>
      </c>
      <c r="J103" s="22" t="s">
        <v>396</v>
      </c>
      <c r="K103" s="22"/>
      <c r="N103" s="76"/>
    </row>
    <row r="104" spans="2:14" s="71" customFormat="1" ht="27.6" x14ac:dyDescent="0.3">
      <c r="B104" s="72">
        <v>4</v>
      </c>
      <c r="C104" s="73" t="s">
        <v>379</v>
      </c>
      <c r="D104" s="74" t="s">
        <v>46</v>
      </c>
      <c r="E104" s="75" t="s">
        <v>397</v>
      </c>
      <c r="F104" s="76" t="s">
        <v>1152</v>
      </c>
      <c r="G104" s="76" t="s">
        <v>398</v>
      </c>
      <c r="H104" s="76" t="s">
        <v>399</v>
      </c>
      <c r="I104" s="76" t="s">
        <v>400</v>
      </c>
      <c r="J104" s="76" t="s">
        <v>401</v>
      </c>
      <c r="K104" s="76"/>
      <c r="L104" s="77"/>
      <c r="N104" s="76"/>
    </row>
    <row r="105" spans="2:14" s="71" customFormat="1" ht="27.6" x14ac:dyDescent="0.3">
      <c r="B105" s="72">
        <v>4</v>
      </c>
      <c r="C105" s="73" t="s">
        <v>379</v>
      </c>
      <c r="D105" s="74" t="s">
        <v>46</v>
      </c>
      <c r="E105" s="75" t="s">
        <v>402</v>
      </c>
      <c r="F105" s="76" t="s">
        <v>948</v>
      </c>
      <c r="G105" s="76" t="s">
        <v>949</v>
      </c>
      <c r="H105" s="76" t="s">
        <v>950</v>
      </c>
      <c r="I105" s="76" t="s">
        <v>1309</v>
      </c>
      <c r="J105" s="76" t="s">
        <v>951</v>
      </c>
      <c r="K105" s="76"/>
      <c r="L105" s="77"/>
      <c r="N105" s="76"/>
    </row>
    <row r="106" spans="2:14" s="71" customFormat="1" ht="27.6" x14ac:dyDescent="0.3">
      <c r="B106" s="72">
        <v>4</v>
      </c>
      <c r="C106" s="73" t="s">
        <v>379</v>
      </c>
      <c r="D106" s="74" t="s">
        <v>46</v>
      </c>
      <c r="E106" s="75" t="s">
        <v>403</v>
      </c>
      <c r="F106" s="76" t="s">
        <v>952</v>
      </c>
      <c r="G106" s="76" t="s">
        <v>1457</v>
      </c>
      <c r="H106" s="76" t="s">
        <v>953</v>
      </c>
      <c r="I106" s="76" t="s">
        <v>954</v>
      </c>
      <c r="J106" s="76" t="s">
        <v>955</v>
      </c>
      <c r="K106" s="76"/>
      <c r="L106" s="77"/>
      <c r="N106" s="76"/>
    </row>
    <row r="107" spans="2:14" ht="41.4" x14ac:dyDescent="0.3">
      <c r="B107" s="37">
        <v>4</v>
      </c>
      <c r="C107" s="32" t="s">
        <v>379</v>
      </c>
      <c r="D107" s="24" t="s">
        <v>52</v>
      </c>
      <c r="E107" s="23" t="s">
        <v>407</v>
      </c>
      <c r="F107" s="22" t="s">
        <v>408</v>
      </c>
      <c r="G107" s="22" t="s">
        <v>409</v>
      </c>
      <c r="H107" s="22" t="s">
        <v>410</v>
      </c>
      <c r="I107" s="22" t="s">
        <v>411</v>
      </c>
      <c r="J107" s="22" t="s">
        <v>412</v>
      </c>
      <c r="K107" s="22"/>
      <c r="N107" s="76"/>
    </row>
    <row r="108" spans="2:14" ht="27.6" x14ac:dyDescent="0.3">
      <c r="B108" s="37">
        <v>4</v>
      </c>
      <c r="C108" s="32" t="s">
        <v>379</v>
      </c>
      <c r="D108" s="24" t="s">
        <v>46</v>
      </c>
      <c r="E108" s="23" t="s">
        <v>413</v>
      </c>
      <c r="F108" s="22" t="s">
        <v>1167</v>
      </c>
      <c r="G108" s="22" t="s">
        <v>954</v>
      </c>
      <c r="H108" s="22" t="s">
        <v>1457</v>
      </c>
      <c r="I108" s="22" t="s">
        <v>955</v>
      </c>
      <c r="J108" s="22" t="s">
        <v>953</v>
      </c>
      <c r="K108" s="22"/>
      <c r="N108" s="76"/>
    </row>
    <row r="109" spans="2:14" ht="41.4" x14ac:dyDescent="0.3">
      <c r="B109" s="37">
        <v>4</v>
      </c>
      <c r="C109" s="32" t="s">
        <v>379</v>
      </c>
      <c r="D109" s="24" t="s">
        <v>46</v>
      </c>
      <c r="E109" s="23" t="s">
        <v>414</v>
      </c>
      <c r="F109" s="22" t="s">
        <v>956</v>
      </c>
      <c r="G109" s="22" t="s">
        <v>953</v>
      </c>
      <c r="H109" s="22" t="s">
        <v>955</v>
      </c>
      <c r="I109" s="22" t="s">
        <v>954</v>
      </c>
      <c r="J109" s="22" t="s">
        <v>1457</v>
      </c>
      <c r="K109" s="22"/>
      <c r="N109" s="76"/>
    </row>
    <row r="110" spans="2:14" s="71" customFormat="1" ht="27.6" x14ac:dyDescent="0.3">
      <c r="B110" s="72">
        <v>4</v>
      </c>
      <c r="C110" s="73" t="s">
        <v>379</v>
      </c>
      <c r="D110" s="74" t="s">
        <v>46</v>
      </c>
      <c r="E110" s="75" t="s">
        <v>415</v>
      </c>
      <c r="F110" s="76" t="s">
        <v>1262</v>
      </c>
      <c r="G110" s="76" t="s">
        <v>406</v>
      </c>
      <c r="H110" s="76" t="s">
        <v>404</v>
      </c>
      <c r="I110" s="76" t="s">
        <v>1458</v>
      </c>
      <c r="J110" s="76" t="s">
        <v>405</v>
      </c>
      <c r="K110" s="76"/>
      <c r="L110" s="77"/>
      <c r="N110" s="76"/>
    </row>
    <row r="111" spans="2:14" ht="27.6" x14ac:dyDescent="0.3">
      <c r="B111" s="37">
        <v>4</v>
      </c>
      <c r="C111" s="32" t="s">
        <v>416</v>
      </c>
      <c r="D111" s="24" t="s">
        <v>46</v>
      </c>
      <c r="E111" s="23" t="s">
        <v>417</v>
      </c>
      <c r="F111" s="22" t="s">
        <v>957</v>
      </c>
      <c r="G111" s="22" t="s">
        <v>958</v>
      </c>
      <c r="H111" s="22" t="s">
        <v>959</v>
      </c>
      <c r="I111" s="22" t="s">
        <v>960</v>
      </c>
      <c r="J111" s="22" t="s">
        <v>961</v>
      </c>
      <c r="K111" s="22"/>
      <c r="N111" s="76"/>
    </row>
    <row r="112" spans="2:14" ht="82.8" x14ac:dyDescent="0.3">
      <c r="B112" s="37">
        <v>4</v>
      </c>
      <c r="C112" s="32" t="s">
        <v>416</v>
      </c>
      <c r="D112" s="24" t="s">
        <v>52</v>
      </c>
      <c r="E112" s="23" t="s">
        <v>418</v>
      </c>
      <c r="F112" s="22" t="s">
        <v>962</v>
      </c>
      <c r="G112" s="22" t="s">
        <v>963</v>
      </c>
      <c r="H112" s="22" t="s">
        <v>964</v>
      </c>
      <c r="I112" s="22" t="s">
        <v>965</v>
      </c>
      <c r="J112" s="22" t="s">
        <v>966</v>
      </c>
      <c r="K112" s="22"/>
      <c r="N112" s="76"/>
    </row>
    <row r="113" spans="2:14" ht="41.4" x14ac:dyDescent="0.3">
      <c r="B113" s="37">
        <v>4</v>
      </c>
      <c r="C113" s="32" t="s">
        <v>416</v>
      </c>
      <c r="D113" s="24" t="s">
        <v>49</v>
      </c>
      <c r="E113" s="23" t="s">
        <v>419</v>
      </c>
      <c r="F113" s="22" t="s">
        <v>967</v>
      </c>
      <c r="G113" s="22" t="s">
        <v>968</v>
      </c>
      <c r="H113" s="22" t="s">
        <v>969</v>
      </c>
      <c r="I113" s="22" t="s">
        <v>970</v>
      </c>
      <c r="J113" s="22" t="s">
        <v>1459</v>
      </c>
      <c r="K113" s="22"/>
      <c r="N113" s="76"/>
    </row>
    <row r="114" spans="2:14" ht="69" x14ac:dyDescent="0.3">
      <c r="B114" s="37">
        <v>4</v>
      </c>
      <c r="C114" s="32" t="s">
        <v>416</v>
      </c>
      <c r="D114" s="24" t="s">
        <v>52</v>
      </c>
      <c r="E114" s="23" t="s">
        <v>420</v>
      </c>
      <c r="F114" s="22" t="s">
        <v>1460</v>
      </c>
      <c r="G114" s="22" t="s">
        <v>1462</v>
      </c>
      <c r="H114" s="22" t="s">
        <v>1461</v>
      </c>
      <c r="I114" s="22" t="s">
        <v>1463</v>
      </c>
      <c r="J114" s="22" t="s">
        <v>1464</v>
      </c>
      <c r="K114" s="22"/>
      <c r="N114" s="76"/>
    </row>
    <row r="115" spans="2:14" s="71" customFormat="1" ht="91.5" customHeight="1" x14ac:dyDescent="0.3">
      <c r="B115" s="72">
        <v>4</v>
      </c>
      <c r="C115" s="73" t="s">
        <v>416</v>
      </c>
      <c r="D115" s="74" t="s">
        <v>49</v>
      </c>
      <c r="E115" s="75" t="s">
        <v>421</v>
      </c>
      <c r="F115" s="76" t="s">
        <v>1331</v>
      </c>
      <c r="G115" s="76" t="s">
        <v>971</v>
      </c>
      <c r="H115" s="76" t="s">
        <v>972</v>
      </c>
      <c r="I115" s="76" t="s">
        <v>973</v>
      </c>
      <c r="J115" s="76" t="s">
        <v>974</v>
      </c>
      <c r="K115" s="76"/>
      <c r="L115" s="77"/>
      <c r="N115" s="76"/>
    </row>
    <row r="116" spans="2:14" ht="27.6" x14ac:dyDescent="0.3">
      <c r="B116" s="37">
        <v>4</v>
      </c>
      <c r="C116" s="32" t="s">
        <v>416</v>
      </c>
      <c r="D116" s="24" t="s">
        <v>46</v>
      </c>
      <c r="E116" s="23" t="s">
        <v>422</v>
      </c>
      <c r="F116" s="22" t="s">
        <v>1465</v>
      </c>
      <c r="G116" s="22" t="s">
        <v>975</v>
      </c>
      <c r="H116" s="22" t="s">
        <v>1313</v>
      </c>
      <c r="I116" s="22" t="s">
        <v>976</v>
      </c>
      <c r="J116" s="22" t="s">
        <v>977</v>
      </c>
      <c r="K116" s="67" t="s">
        <v>75</v>
      </c>
      <c r="L116" s="66" t="s">
        <v>1377</v>
      </c>
      <c r="N116" s="67" t="s">
        <v>1312</v>
      </c>
    </row>
    <row r="117" spans="2:14" ht="27.6" x14ac:dyDescent="0.3">
      <c r="B117" s="37">
        <v>4</v>
      </c>
      <c r="C117" s="32" t="s">
        <v>423</v>
      </c>
      <c r="D117" s="24" t="s">
        <v>46</v>
      </c>
      <c r="E117" s="23" t="s">
        <v>424</v>
      </c>
      <c r="F117" s="22" t="s">
        <v>978</v>
      </c>
      <c r="G117" s="22" t="s">
        <v>979</v>
      </c>
      <c r="H117" s="22" t="s">
        <v>980</v>
      </c>
      <c r="I117" s="22" t="s">
        <v>981</v>
      </c>
      <c r="J117" s="22" t="s">
        <v>982</v>
      </c>
      <c r="K117" s="22"/>
      <c r="N117" s="76"/>
    </row>
    <row r="118" spans="2:14" ht="27.6" x14ac:dyDescent="0.3">
      <c r="B118" s="37">
        <v>4</v>
      </c>
      <c r="C118" s="32" t="s">
        <v>423</v>
      </c>
      <c r="D118" s="24" t="s">
        <v>52</v>
      </c>
      <c r="E118" s="23" t="s">
        <v>425</v>
      </c>
      <c r="F118" s="22" t="s">
        <v>983</v>
      </c>
      <c r="G118" s="22" t="s">
        <v>980</v>
      </c>
      <c r="H118" s="22" t="s">
        <v>984</v>
      </c>
      <c r="I118" s="22" t="s">
        <v>982</v>
      </c>
      <c r="J118" s="22" t="s">
        <v>985</v>
      </c>
      <c r="K118" s="22"/>
      <c r="N118" s="76"/>
    </row>
    <row r="119" spans="2:14" ht="27.6" x14ac:dyDescent="0.3">
      <c r="B119" s="37">
        <v>4</v>
      </c>
      <c r="C119" s="32" t="s">
        <v>423</v>
      </c>
      <c r="D119" s="24" t="s">
        <v>46</v>
      </c>
      <c r="E119" s="23" t="s">
        <v>426</v>
      </c>
      <c r="F119" s="22" t="s">
        <v>986</v>
      </c>
      <c r="G119" s="22" t="s">
        <v>981</v>
      </c>
      <c r="H119" s="22" t="s">
        <v>987</v>
      </c>
      <c r="I119" s="22" t="s">
        <v>988</v>
      </c>
      <c r="J119" s="22" t="s">
        <v>989</v>
      </c>
      <c r="K119" s="22"/>
      <c r="N119" s="76"/>
    </row>
    <row r="120" spans="2:14" x14ac:dyDescent="0.3">
      <c r="B120" s="37">
        <v>4</v>
      </c>
      <c r="C120" s="32" t="s">
        <v>423</v>
      </c>
      <c r="D120" s="24" t="s">
        <v>49</v>
      </c>
      <c r="E120" s="23" t="s">
        <v>427</v>
      </c>
      <c r="F120" s="22" t="s">
        <v>990</v>
      </c>
      <c r="G120" s="22" t="s">
        <v>1458</v>
      </c>
      <c r="H120" s="22" t="s">
        <v>428</v>
      </c>
      <c r="I120" s="22" t="s">
        <v>429</v>
      </c>
      <c r="J120" s="22" t="s">
        <v>430</v>
      </c>
      <c r="K120" s="22"/>
      <c r="N120" s="76"/>
    </row>
    <row r="121" spans="2:14" x14ac:dyDescent="0.3">
      <c r="B121" s="37">
        <v>4</v>
      </c>
      <c r="C121" s="32" t="s">
        <v>423</v>
      </c>
      <c r="D121" s="24" t="s">
        <v>49</v>
      </c>
      <c r="E121" s="23" t="s">
        <v>431</v>
      </c>
      <c r="F121" s="22" t="s">
        <v>432</v>
      </c>
      <c r="G121" s="22" t="s">
        <v>429</v>
      </c>
      <c r="H121" s="22" t="s">
        <v>1458</v>
      </c>
      <c r="I121" s="22" t="s">
        <v>430</v>
      </c>
      <c r="J121" s="22" t="s">
        <v>404</v>
      </c>
      <c r="K121" s="22"/>
      <c r="N121" s="76"/>
    </row>
    <row r="122" spans="2:14" x14ac:dyDescent="0.3">
      <c r="B122" s="37">
        <v>4</v>
      </c>
      <c r="C122" s="32" t="s">
        <v>423</v>
      </c>
      <c r="D122" s="24" t="s">
        <v>49</v>
      </c>
      <c r="E122" s="23" t="s">
        <v>433</v>
      </c>
      <c r="F122" s="22" t="s">
        <v>434</v>
      </c>
      <c r="G122" s="22" t="s">
        <v>430</v>
      </c>
      <c r="H122" s="22" t="s">
        <v>429</v>
      </c>
      <c r="I122" s="22" t="s">
        <v>428</v>
      </c>
      <c r="J122" s="22" t="s">
        <v>1458</v>
      </c>
      <c r="K122" s="22"/>
      <c r="N122" s="76"/>
    </row>
    <row r="123" spans="2:14" ht="27.6" x14ac:dyDescent="0.3">
      <c r="B123" s="37">
        <v>4</v>
      </c>
      <c r="C123" s="32" t="s">
        <v>423</v>
      </c>
      <c r="D123" s="24" t="s">
        <v>52</v>
      </c>
      <c r="E123" s="23" t="s">
        <v>435</v>
      </c>
      <c r="F123" s="22" t="s">
        <v>991</v>
      </c>
      <c r="G123" s="22" t="s">
        <v>992</v>
      </c>
      <c r="H123" s="22" t="s">
        <v>993</v>
      </c>
      <c r="I123" s="22" t="s">
        <v>994</v>
      </c>
      <c r="J123" s="22" t="s">
        <v>995</v>
      </c>
      <c r="K123" s="22"/>
      <c r="N123" s="76"/>
    </row>
    <row r="124" spans="2:14" ht="27.6" x14ac:dyDescent="0.3">
      <c r="B124" s="37">
        <v>4</v>
      </c>
      <c r="C124" s="32" t="s">
        <v>423</v>
      </c>
      <c r="D124" s="24" t="s">
        <v>49</v>
      </c>
      <c r="E124" s="23" t="s">
        <v>436</v>
      </c>
      <c r="F124" s="22" t="s">
        <v>996</v>
      </c>
      <c r="G124" s="22" t="s">
        <v>997</v>
      </c>
      <c r="H124" s="22" t="s">
        <v>998</v>
      </c>
      <c r="I124" s="22" t="s">
        <v>1000</v>
      </c>
      <c r="J124" s="22" t="s">
        <v>999</v>
      </c>
      <c r="K124" s="22"/>
      <c r="N124" s="76"/>
    </row>
    <row r="125" spans="2:14" ht="27.6" x14ac:dyDescent="0.3">
      <c r="B125" s="37">
        <v>4</v>
      </c>
      <c r="C125" s="32" t="s">
        <v>423</v>
      </c>
      <c r="D125" s="24" t="s">
        <v>52</v>
      </c>
      <c r="E125" s="23" t="s">
        <v>437</v>
      </c>
      <c r="F125" s="22" t="s">
        <v>1001</v>
      </c>
      <c r="G125" s="22" t="s">
        <v>438</v>
      </c>
      <c r="H125" s="22" t="s">
        <v>439</v>
      </c>
      <c r="I125" s="22" t="s">
        <v>440</v>
      </c>
      <c r="J125" s="22" t="s">
        <v>441</v>
      </c>
      <c r="K125" s="22"/>
      <c r="N125" s="76"/>
    </row>
    <row r="126" spans="2:14" x14ac:dyDescent="0.3">
      <c r="B126" s="37">
        <v>4</v>
      </c>
      <c r="C126" s="32" t="s">
        <v>379</v>
      </c>
      <c r="D126" s="24" t="s">
        <v>52</v>
      </c>
      <c r="E126" s="23" t="s">
        <v>442</v>
      </c>
      <c r="F126" s="22" t="s">
        <v>443</v>
      </c>
      <c r="G126" s="22" t="s">
        <v>405</v>
      </c>
      <c r="H126" s="22" t="s">
        <v>404</v>
      </c>
      <c r="I126" s="22" t="s">
        <v>406</v>
      </c>
      <c r="J126" s="22" t="s">
        <v>1458</v>
      </c>
      <c r="K126" s="22"/>
      <c r="N126" s="76"/>
    </row>
    <row r="127" spans="2:14" ht="27.6" x14ac:dyDescent="0.3">
      <c r="B127" s="37">
        <v>4</v>
      </c>
      <c r="C127" s="32" t="s">
        <v>416</v>
      </c>
      <c r="D127" s="24" t="s">
        <v>46</v>
      </c>
      <c r="E127" s="23" t="s">
        <v>444</v>
      </c>
      <c r="F127" s="22" t="s">
        <v>1002</v>
      </c>
      <c r="G127" s="22" t="s">
        <v>1003</v>
      </c>
      <c r="H127" s="22" t="s">
        <v>1004</v>
      </c>
      <c r="I127" s="22" t="s">
        <v>1005</v>
      </c>
      <c r="J127" s="22" t="s">
        <v>1006</v>
      </c>
      <c r="K127" s="22"/>
      <c r="N127" s="76"/>
    </row>
    <row r="128" spans="2:14" x14ac:dyDescent="0.3">
      <c r="B128" s="37">
        <v>5</v>
      </c>
      <c r="C128" s="32" t="s">
        <v>445</v>
      </c>
      <c r="D128" s="24" t="s">
        <v>46</v>
      </c>
      <c r="E128" s="23" t="s">
        <v>446</v>
      </c>
      <c r="F128" s="22" t="s">
        <v>447</v>
      </c>
      <c r="G128" s="22" t="s">
        <v>448</v>
      </c>
      <c r="H128" s="22" t="s">
        <v>449</v>
      </c>
      <c r="I128" s="22" t="s">
        <v>450</v>
      </c>
      <c r="J128" s="22" t="s">
        <v>451</v>
      </c>
      <c r="K128" s="22"/>
      <c r="N128" s="76"/>
    </row>
    <row r="129" spans="2:14" x14ac:dyDescent="0.3">
      <c r="B129" s="37">
        <v>5</v>
      </c>
      <c r="C129" s="32" t="s">
        <v>445</v>
      </c>
      <c r="D129" s="24" t="s">
        <v>52</v>
      </c>
      <c r="E129" s="23" t="s">
        <v>452</v>
      </c>
      <c r="F129" s="22" t="s">
        <v>453</v>
      </c>
      <c r="G129" s="22" t="s">
        <v>454</v>
      </c>
      <c r="H129" s="22" t="s">
        <v>455</v>
      </c>
      <c r="I129" s="22" t="s">
        <v>456</v>
      </c>
      <c r="J129" s="22" t="s">
        <v>457</v>
      </c>
      <c r="K129" s="22"/>
      <c r="N129" s="76"/>
    </row>
    <row r="130" spans="2:14" ht="27.6" x14ac:dyDescent="0.3">
      <c r="B130" s="37">
        <v>5</v>
      </c>
      <c r="C130" s="32" t="s">
        <v>445</v>
      </c>
      <c r="D130" s="24" t="s">
        <v>46</v>
      </c>
      <c r="E130" s="23" t="s">
        <v>458</v>
      </c>
      <c r="F130" s="22" t="s">
        <v>459</v>
      </c>
      <c r="G130" s="22" t="s">
        <v>460</v>
      </c>
      <c r="H130" s="22" t="s">
        <v>456</v>
      </c>
      <c r="I130" s="22" t="s">
        <v>454</v>
      </c>
      <c r="J130" s="22" t="s">
        <v>455</v>
      </c>
      <c r="K130" s="22"/>
      <c r="N130" s="76"/>
    </row>
    <row r="131" spans="2:14" ht="27.6" x14ac:dyDescent="0.3">
      <c r="B131" s="37">
        <v>5</v>
      </c>
      <c r="C131" s="32" t="s">
        <v>445</v>
      </c>
      <c r="D131" s="24" t="s">
        <v>46</v>
      </c>
      <c r="E131" s="23" t="s">
        <v>461</v>
      </c>
      <c r="F131" s="22" t="s">
        <v>1007</v>
      </c>
      <c r="G131" s="22" t="s">
        <v>462</v>
      </c>
      <c r="H131" s="22" t="s">
        <v>463</v>
      </c>
      <c r="I131" s="22" t="s">
        <v>464</v>
      </c>
      <c r="J131" s="22" t="s">
        <v>465</v>
      </c>
      <c r="K131" s="22"/>
      <c r="N131" s="76"/>
    </row>
    <row r="132" spans="2:14" ht="27.6" x14ac:dyDescent="0.3">
      <c r="B132" s="37">
        <v>5</v>
      </c>
      <c r="C132" s="32" t="s">
        <v>445</v>
      </c>
      <c r="D132" s="24" t="s">
        <v>49</v>
      </c>
      <c r="E132" s="23" t="s">
        <v>466</v>
      </c>
      <c r="F132" s="22" t="s">
        <v>1466</v>
      </c>
      <c r="G132" s="22" t="s">
        <v>467</v>
      </c>
      <c r="H132" s="22" t="s">
        <v>463</v>
      </c>
      <c r="I132" s="22" t="s">
        <v>462</v>
      </c>
      <c r="J132" s="22" t="s">
        <v>464</v>
      </c>
      <c r="K132" s="22"/>
      <c r="N132" s="76"/>
    </row>
    <row r="133" spans="2:14" ht="27.6" x14ac:dyDescent="0.3">
      <c r="B133" s="37">
        <v>5</v>
      </c>
      <c r="C133" s="32" t="s">
        <v>445</v>
      </c>
      <c r="D133" s="24" t="s">
        <v>49</v>
      </c>
      <c r="E133" s="23" t="s">
        <v>468</v>
      </c>
      <c r="F133" s="22" t="s">
        <v>1008</v>
      </c>
      <c r="G133" s="22" t="s">
        <v>1009</v>
      </c>
      <c r="H133" s="22" t="s">
        <v>1010</v>
      </c>
      <c r="I133" s="22" t="s">
        <v>1011</v>
      </c>
      <c r="J133" s="22" t="s">
        <v>1012</v>
      </c>
      <c r="K133" s="22"/>
      <c r="N133" s="76"/>
    </row>
    <row r="134" spans="2:14" x14ac:dyDescent="0.3">
      <c r="B134" s="37">
        <v>5</v>
      </c>
      <c r="C134" s="32" t="s">
        <v>445</v>
      </c>
      <c r="D134" s="24" t="s">
        <v>52</v>
      </c>
      <c r="E134" s="23" t="s">
        <v>469</v>
      </c>
      <c r="F134" s="22" t="s">
        <v>1467</v>
      </c>
      <c r="G134" s="22" t="s">
        <v>1013</v>
      </c>
      <c r="H134" s="22" t="s">
        <v>1014</v>
      </c>
      <c r="I134" s="22" t="s">
        <v>1015</v>
      </c>
      <c r="J134" s="22" t="s">
        <v>1016</v>
      </c>
      <c r="K134" s="22"/>
      <c r="N134" s="76"/>
    </row>
    <row r="135" spans="2:14" ht="27.6" x14ac:dyDescent="0.3">
      <c r="B135" s="37">
        <v>5</v>
      </c>
      <c r="C135" s="32" t="s">
        <v>445</v>
      </c>
      <c r="D135" s="24" t="s">
        <v>46</v>
      </c>
      <c r="E135" s="23" t="s">
        <v>470</v>
      </c>
      <c r="F135" s="22" t="s">
        <v>1468</v>
      </c>
      <c r="G135" s="22" t="s">
        <v>471</v>
      </c>
      <c r="H135" s="22" t="s">
        <v>467</v>
      </c>
      <c r="I135" s="22" t="s">
        <v>462</v>
      </c>
      <c r="J135" s="22" t="s">
        <v>472</v>
      </c>
      <c r="K135" s="22"/>
      <c r="N135" s="76"/>
    </row>
    <row r="136" spans="2:14" ht="41.4" x14ac:dyDescent="0.3">
      <c r="B136" s="37">
        <v>5</v>
      </c>
      <c r="C136" s="32" t="s">
        <v>445</v>
      </c>
      <c r="D136" s="24" t="s">
        <v>52</v>
      </c>
      <c r="E136" s="23" t="s">
        <v>473</v>
      </c>
      <c r="F136" s="22" t="s">
        <v>1017</v>
      </c>
      <c r="G136" s="22" t="s">
        <v>474</v>
      </c>
      <c r="H136" s="22" t="s">
        <v>475</v>
      </c>
      <c r="I136" s="22" t="s">
        <v>476</v>
      </c>
      <c r="J136" s="22" t="s">
        <v>477</v>
      </c>
      <c r="K136" s="22"/>
      <c r="N136" s="76"/>
    </row>
    <row r="137" spans="2:14" s="71" customFormat="1" ht="41.4" x14ac:dyDescent="0.3">
      <c r="B137" s="72">
        <v>5</v>
      </c>
      <c r="C137" s="73" t="s">
        <v>478</v>
      </c>
      <c r="D137" s="74" t="s">
        <v>49</v>
      </c>
      <c r="E137" s="75" t="s">
        <v>479</v>
      </c>
      <c r="F137" s="76" t="s">
        <v>1018</v>
      </c>
      <c r="G137" s="76" t="s">
        <v>1469</v>
      </c>
      <c r="H137" s="76" t="s">
        <v>1310</v>
      </c>
      <c r="I137" s="76" t="s">
        <v>1311</v>
      </c>
      <c r="J137" s="76" t="s">
        <v>1332</v>
      </c>
      <c r="K137" s="76"/>
      <c r="L137" s="77"/>
      <c r="N137" s="76"/>
    </row>
    <row r="138" spans="2:14" s="71" customFormat="1" ht="27.6" x14ac:dyDescent="0.3">
      <c r="B138" s="72">
        <v>5</v>
      </c>
      <c r="C138" s="73" t="s">
        <v>478</v>
      </c>
      <c r="D138" s="74" t="s">
        <v>46</v>
      </c>
      <c r="E138" s="75" t="s">
        <v>480</v>
      </c>
      <c r="F138" s="76" t="s">
        <v>1470</v>
      </c>
      <c r="G138" s="76" t="s">
        <v>481</v>
      </c>
      <c r="H138" s="76" t="s">
        <v>482</v>
      </c>
      <c r="I138" s="76" t="s">
        <v>483</v>
      </c>
      <c r="J138" s="76" t="s">
        <v>484</v>
      </c>
      <c r="K138" s="76"/>
      <c r="L138" s="77"/>
      <c r="N138" s="76"/>
    </row>
    <row r="139" spans="2:14" ht="27.6" x14ac:dyDescent="0.3">
      <c r="B139" s="37">
        <v>5</v>
      </c>
      <c r="C139" s="32" t="s">
        <v>478</v>
      </c>
      <c r="D139" s="24" t="s">
        <v>46</v>
      </c>
      <c r="E139" s="23" t="s">
        <v>485</v>
      </c>
      <c r="F139" s="22" t="s">
        <v>1471</v>
      </c>
      <c r="G139" s="22" t="s">
        <v>1019</v>
      </c>
      <c r="H139" s="22" t="s">
        <v>1020</v>
      </c>
      <c r="I139" s="22" t="s">
        <v>1021</v>
      </c>
      <c r="J139" s="22" t="s">
        <v>1022</v>
      </c>
      <c r="K139" s="22"/>
      <c r="N139" s="76"/>
    </row>
    <row r="140" spans="2:14" ht="27.6" x14ac:dyDescent="0.3">
      <c r="B140" s="37">
        <v>5</v>
      </c>
      <c r="C140" s="32" t="s">
        <v>478</v>
      </c>
      <c r="D140" s="24" t="s">
        <v>52</v>
      </c>
      <c r="E140" s="23" t="s">
        <v>486</v>
      </c>
      <c r="F140" s="22" t="s">
        <v>1472</v>
      </c>
      <c r="G140" s="22" t="s">
        <v>487</v>
      </c>
      <c r="H140" s="22" t="s">
        <v>488</v>
      </c>
      <c r="I140" s="22" t="s">
        <v>489</v>
      </c>
      <c r="J140" s="22" t="s">
        <v>490</v>
      </c>
      <c r="K140" s="22"/>
      <c r="N140" s="76"/>
    </row>
    <row r="141" spans="2:14" ht="41.4" x14ac:dyDescent="0.3">
      <c r="B141" s="37">
        <v>5</v>
      </c>
      <c r="C141" s="32" t="s">
        <v>478</v>
      </c>
      <c r="D141" s="24" t="s">
        <v>46</v>
      </c>
      <c r="E141" s="23" t="s">
        <v>491</v>
      </c>
      <c r="F141" s="65" t="s">
        <v>1023</v>
      </c>
      <c r="G141" s="22" t="s">
        <v>1024</v>
      </c>
      <c r="H141" s="22" t="s">
        <v>1025</v>
      </c>
      <c r="I141" s="22" t="s">
        <v>1026</v>
      </c>
      <c r="J141" s="22" t="s">
        <v>1027</v>
      </c>
      <c r="K141" s="22"/>
      <c r="N141" s="76"/>
    </row>
    <row r="142" spans="2:14" ht="41.4" x14ac:dyDescent="0.3">
      <c r="B142" s="37">
        <v>5</v>
      </c>
      <c r="C142" s="32" t="s">
        <v>478</v>
      </c>
      <c r="D142" s="24" t="s">
        <v>46</v>
      </c>
      <c r="E142" s="23" t="s">
        <v>495</v>
      </c>
      <c r="F142" s="22" t="s">
        <v>1473</v>
      </c>
      <c r="G142" s="22" t="s">
        <v>493</v>
      </c>
      <c r="H142" s="22" t="s">
        <v>494</v>
      </c>
      <c r="I142" s="22" t="s">
        <v>496</v>
      </c>
      <c r="J142" s="22" t="s">
        <v>492</v>
      </c>
      <c r="K142" s="22"/>
      <c r="N142" s="76"/>
    </row>
    <row r="143" spans="2:14" ht="27.6" x14ac:dyDescent="0.3">
      <c r="B143" s="37">
        <v>5</v>
      </c>
      <c r="C143" s="32" t="s">
        <v>478</v>
      </c>
      <c r="D143" s="24" t="s">
        <v>46</v>
      </c>
      <c r="E143" s="23" t="s">
        <v>497</v>
      </c>
      <c r="F143" s="22" t="s">
        <v>1474</v>
      </c>
      <c r="G143" s="22" t="s">
        <v>498</v>
      </c>
      <c r="H143" s="22" t="s">
        <v>499</v>
      </c>
      <c r="I143" s="22" t="s">
        <v>500</v>
      </c>
      <c r="J143" s="22" t="s">
        <v>501</v>
      </c>
      <c r="K143" s="22"/>
      <c r="N143" s="76"/>
    </row>
    <row r="144" spans="2:14" ht="27.6" x14ac:dyDescent="0.3">
      <c r="B144" s="37">
        <v>5</v>
      </c>
      <c r="C144" s="32" t="s">
        <v>478</v>
      </c>
      <c r="D144" s="24" t="s">
        <v>49</v>
      </c>
      <c r="E144" s="23" t="s">
        <v>502</v>
      </c>
      <c r="F144" s="22" t="s">
        <v>1475</v>
      </c>
      <c r="G144" s="21" t="s">
        <v>488</v>
      </c>
      <c r="H144" s="22" t="s">
        <v>498</v>
      </c>
      <c r="I144" s="22" t="s">
        <v>503</v>
      </c>
      <c r="J144" s="22" t="s">
        <v>504</v>
      </c>
      <c r="K144" s="22"/>
      <c r="N144" s="76"/>
    </row>
    <row r="145" spans="2:14" ht="27.6" x14ac:dyDescent="0.3">
      <c r="B145" s="37">
        <v>5</v>
      </c>
      <c r="C145" s="32" t="s">
        <v>505</v>
      </c>
      <c r="D145" s="24" t="s">
        <v>46</v>
      </c>
      <c r="E145" s="23" t="s">
        <v>506</v>
      </c>
      <c r="F145" s="22" t="s">
        <v>507</v>
      </c>
      <c r="G145" s="22" t="s">
        <v>508</v>
      </c>
      <c r="H145" s="22" t="s">
        <v>509</v>
      </c>
      <c r="I145" s="22" t="s">
        <v>510</v>
      </c>
      <c r="J145" s="22" t="s">
        <v>511</v>
      </c>
      <c r="K145" s="22"/>
      <c r="N145" s="76"/>
    </row>
    <row r="146" spans="2:14" ht="27.6" x14ac:dyDescent="0.3">
      <c r="B146" s="37">
        <v>5</v>
      </c>
      <c r="C146" s="32" t="s">
        <v>505</v>
      </c>
      <c r="D146" s="24" t="s">
        <v>49</v>
      </c>
      <c r="E146" s="23" t="s">
        <v>512</v>
      </c>
      <c r="F146" s="22" t="s">
        <v>1028</v>
      </c>
      <c r="G146" s="22" t="s">
        <v>1168</v>
      </c>
      <c r="H146" s="22" t="s">
        <v>1169</v>
      </c>
      <c r="I146" s="22" t="s">
        <v>1170</v>
      </c>
      <c r="J146" s="22" t="s">
        <v>1171</v>
      </c>
      <c r="K146" s="22"/>
      <c r="N146" s="76"/>
    </row>
    <row r="147" spans="2:14" ht="27.6" x14ac:dyDescent="0.3">
      <c r="B147" s="37">
        <v>5</v>
      </c>
      <c r="C147" s="32" t="s">
        <v>505</v>
      </c>
      <c r="D147" s="24" t="s">
        <v>49</v>
      </c>
      <c r="E147" s="23" t="s">
        <v>513</v>
      </c>
      <c r="F147" s="22" t="s">
        <v>514</v>
      </c>
      <c r="G147" s="22" t="s">
        <v>462</v>
      </c>
      <c r="H147" s="22" t="s">
        <v>472</v>
      </c>
      <c r="I147" s="22" t="s">
        <v>471</v>
      </c>
      <c r="J147" s="22" t="s">
        <v>465</v>
      </c>
      <c r="K147" s="22"/>
      <c r="N147" s="76"/>
    </row>
    <row r="148" spans="2:14" ht="27.6" x14ac:dyDescent="0.3">
      <c r="B148" s="37">
        <v>5</v>
      </c>
      <c r="C148" s="32" t="s">
        <v>505</v>
      </c>
      <c r="D148" s="24" t="s">
        <v>46</v>
      </c>
      <c r="E148" s="23" t="s">
        <v>515</v>
      </c>
      <c r="F148" s="22" t="s">
        <v>1476</v>
      </c>
      <c r="G148" s="22" t="s">
        <v>1480</v>
      </c>
      <c r="H148" s="22" t="s">
        <v>1479</v>
      </c>
      <c r="I148" s="22" t="s">
        <v>1478</v>
      </c>
      <c r="J148" s="22" t="s">
        <v>1477</v>
      </c>
      <c r="K148" s="22"/>
      <c r="N148" s="76"/>
    </row>
    <row r="149" spans="2:14" ht="27.6" x14ac:dyDescent="0.3">
      <c r="B149" s="37">
        <v>5</v>
      </c>
      <c r="C149" s="32" t="s">
        <v>516</v>
      </c>
      <c r="D149" s="24" t="s">
        <v>52</v>
      </c>
      <c r="E149" s="23" t="s">
        <v>517</v>
      </c>
      <c r="F149" s="22" t="s">
        <v>518</v>
      </c>
      <c r="G149" s="22" t="s">
        <v>519</v>
      </c>
      <c r="H149" s="22" t="s">
        <v>520</v>
      </c>
      <c r="I149" s="22" t="s">
        <v>521</v>
      </c>
      <c r="J149" s="22" t="s">
        <v>522</v>
      </c>
      <c r="K149" s="22"/>
      <c r="N149" s="76"/>
    </row>
    <row r="150" spans="2:14" ht="27.6" x14ac:dyDescent="0.3">
      <c r="B150" s="37">
        <v>5</v>
      </c>
      <c r="C150" s="32" t="s">
        <v>516</v>
      </c>
      <c r="D150" s="24" t="s">
        <v>49</v>
      </c>
      <c r="E150" s="23" t="s">
        <v>523</v>
      </c>
      <c r="F150" s="22" t="s">
        <v>1481</v>
      </c>
      <c r="G150" s="22" t="s">
        <v>524</v>
      </c>
      <c r="H150" s="22" t="s">
        <v>525</v>
      </c>
      <c r="I150" s="22" t="s">
        <v>526</v>
      </c>
      <c r="J150" s="22" t="s">
        <v>168</v>
      </c>
      <c r="K150" s="22"/>
      <c r="N150" s="76"/>
    </row>
    <row r="151" spans="2:14" s="71" customFormat="1" ht="27.6" x14ac:dyDescent="0.3">
      <c r="B151" s="72">
        <v>5</v>
      </c>
      <c r="C151" s="73" t="s">
        <v>516</v>
      </c>
      <c r="D151" s="74" t="s">
        <v>49</v>
      </c>
      <c r="E151" s="75" t="s">
        <v>527</v>
      </c>
      <c r="F151" s="76" t="s">
        <v>1029</v>
      </c>
      <c r="G151" s="76" t="s">
        <v>1030</v>
      </c>
      <c r="H151" s="76" t="s">
        <v>1031</v>
      </c>
      <c r="I151" s="76" t="s">
        <v>1032</v>
      </c>
      <c r="J151" s="76" t="s">
        <v>1033</v>
      </c>
      <c r="K151" s="76"/>
      <c r="L151" s="77"/>
      <c r="N151" s="76"/>
    </row>
    <row r="152" spans="2:14" ht="55.2" x14ac:dyDescent="0.3">
      <c r="B152" s="37">
        <v>5</v>
      </c>
      <c r="C152" s="32" t="s">
        <v>516</v>
      </c>
      <c r="D152" s="24" t="s">
        <v>52</v>
      </c>
      <c r="E152" s="23" t="s">
        <v>528</v>
      </c>
      <c r="F152" s="22" t="s">
        <v>1034</v>
      </c>
      <c r="G152" s="22" t="s">
        <v>1482</v>
      </c>
      <c r="H152" s="22" t="s">
        <v>1485</v>
      </c>
      <c r="I152" s="22" t="s">
        <v>1484</v>
      </c>
      <c r="J152" s="22" t="s">
        <v>1483</v>
      </c>
      <c r="K152" s="22"/>
      <c r="N152" s="76"/>
    </row>
    <row r="153" spans="2:14" ht="41.4" x14ac:dyDescent="0.3">
      <c r="B153" s="37">
        <v>5</v>
      </c>
      <c r="C153" s="32" t="s">
        <v>516</v>
      </c>
      <c r="D153" s="24" t="s">
        <v>52</v>
      </c>
      <c r="E153" s="23" t="s">
        <v>529</v>
      </c>
      <c r="F153" s="22" t="s">
        <v>1035</v>
      </c>
      <c r="G153" s="22" t="s">
        <v>1036</v>
      </c>
      <c r="H153" s="22" t="s">
        <v>1037</v>
      </c>
      <c r="I153" s="22" t="s">
        <v>1038</v>
      </c>
      <c r="J153" s="22" t="s">
        <v>1039</v>
      </c>
      <c r="K153" s="22"/>
      <c r="N153" s="76"/>
    </row>
    <row r="154" spans="2:14" x14ac:dyDescent="0.3">
      <c r="B154" s="37">
        <v>5</v>
      </c>
      <c r="C154" s="32" t="s">
        <v>516</v>
      </c>
      <c r="D154" s="24" t="s">
        <v>52</v>
      </c>
      <c r="E154" s="23" t="s">
        <v>530</v>
      </c>
      <c r="F154" s="22" t="s">
        <v>1149</v>
      </c>
      <c r="G154" s="22" t="s">
        <v>1040</v>
      </c>
      <c r="H154" s="22" t="s">
        <v>1041</v>
      </c>
      <c r="I154" s="22" t="s">
        <v>1042</v>
      </c>
      <c r="J154" s="22" t="s">
        <v>1043</v>
      </c>
      <c r="K154" s="22"/>
      <c r="N154" s="76"/>
    </row>
    <row r="155" spans="2:14" ht="41.4" x14ac:dyDescent="0.3">
      <c r="B155" s="37">
        <v>5</v>
      </c>
      <c r="C155" s="32" t="s">
        <v>531</v>
      </c>
      <c r="D155" s="24" t="s">
        <v>49</v>
      </c>
      <c r="E155" s="23" t="s">
        <v>532</v>
      </c>
      <c r="F155" s="22" t="s">
        <v>1486</v>
      </c>
      <c r="G155" s="22" t="s">
        <v>1487</v>
      </c>
      <c r="H155" s="22" t="s">
        <v>1488</v>
      </c>
      <c r="I155" s="22" t="s">
        <v>1489</v>
      </c>
      <c r="J155" s="22" t="s">
        <v>1490</v>
      </c>
      <c r="K155" s="22"/>
      <c r="N155" s="76"/>
    </row>
    <row r="156" spans="2:14" x14ac:dyDescent="0.3">
      <c r="B156" s="37">
        <v>5</v>
      </c>
      <c r="C156" s="32" t="s">
        <v>531</v>
      </c>
      <c r="D156" s="24" t="s">
        <v>46</v>
      </c>
      <c r="E156" s="23" t="s">
        <v>533</v>
      </c>
      <c r="F156" s="22" t="s">
        <v>534</v>
      </c>
      <c r="G156" s="22" t="s">
        <v>535</v>
      </c>
      <c r="H156" s="22" t="s">
        <v>536</v>
      </c>
      <c r="I156" s="22" t="s">
        <v>537</v>
      </c>
      <c r="J156" s="22" t="s">
        <v>538</v>
      </c>
      <c r="K156" s="22"/>
      <c r="N156" s="76"/>
    </row>
    <row r="157" spans="2:14" ht="27.6" x14ac:dyDescent="0.3">
      <c r="B157" s="37">
        <v>5</v>
      </c>
      <c r="C157" s="32" t="s">
        <v>531</v>
      </c>
      <c r="D157" s="24" t="s">
        <v>52</v>
      </c>
      <c r="E157" s="23" t="s">
        <v>539</v>
      </c>
      <c r="F157" s="22" t="s">
        <v>1044</v>
      </c>
      <c r="G157" s="22" t="s">
        <v>1045</v>
      </c>
      <c r="H157" s="22" t="s">
        <v>1046</v>
      </c>
      <c r="I157" s="22" t="s">
        <v>1047</v>
      </c>
      <c r="J157" s="22" t="s">
        <v>1048</v>
      </c>
      <c r="K157" s="22"/>
      <c r="N157" s="76"/>
    </row>
    <row r="158" spans="2:14" ht="41.4" x14ac:dyDescent="0.3">
      <c r="B158" s="37">
        <v>5</v>
      </c>
      <c r="C158" s="32" t="s">
        <v>531</v>
      </c>
      <c r="D158" s="24" t="s">
        <v>46</v>
      </c>
      <c r="E158" s="23" t="s">
        <v>540</v>
      </c>
      <c r="F158" s="22" t="s">
        <v>1491</v>
      </c>
      <c r="G158" s="22" t="s">
        <v>541</v>
      </c>
      <c r="H158" s="22" t="s">
        <v>542</v>
      </c>
      <c r="I158" s="22" t="s">
        <v>543</v>
      </c>
      <c r="J158" s="22" t="s">
        <v>544</v>
      </c>
      <c r="K158" s="22"/>
      <c r="N158" s="76"/>
    </row>
    <row r="159" spans="2:14" s="71" customFormat="1" ht="27.6" x14ac:dyDescent="0.3">
      <c r="B159" s="72">
        <v>5</v>
      </c>
      <c r="C159" s="73" t="s">
        <v>531</v>
      </c>
      <c r="D159" s="74" t="s">
        <v>46</v>
      </c>
      <c r="E159" s="75" t="s">
        <v>545</v>
      </c>
      <c r="F159" s="76" t="s">
        <v>1049</v>
      </c>
      <c r="G159" s="76" t="s">
        <v>1050</v>
      </c>
      <c r="H159" s="83" t="s">
        <v>1335</v>
      </c>
      <c r="I159" s="83" t="s">
        <v>1051</v>
      </c>
      <c r="J159" s="76" t="s">
        <v>1314</v>
      </c>
      <c r="K159" s="76"/>
      <c r="L159" s="77"/>
      <c r="N159" s="76"/>
    </row>
    <row r="160" spans="2:14" s="71" customFormat="1" x14ac:dyDescent="0.3">
      <c r="B160" s="72">
        <v>6</v>
      </c>
      <c r="C160" s="73" t="s">
        <v>546</v>
      </c>
      <c r="D160" s="74" t="s">
        <v>46</v>
      </c>
      <c r="E160" s="75" t="s">
        <v>547</v>
      </c>
      <c r="F160" s="76" t="s">
        <v>1492</v>
      </c>
      <c r="G160" s="76" t="s">
        <v>548</v>
      </c>
      <c r="H160" s="76" t="s">
        <v>549</v>
      </c>
      <c r="I160" s="76" t="s">
        <v>550</v>
      </c>
      <c r="J160" s="76" t="s">
        <v>551</v>
      </c>
      <c r="K160" s="76"/>
      <c r="L160" s="77"/>
      <c r="N160" s="76"/>
    </row>
    <row r="161" spans="2:14" s="71" customFormat="1" ht="27.6" x14ac:dyDescent="0.3">
      <c r="B161" s="72">
        <v>6</v>
      </c>
      <c r="C161" s="73" t="s">
        <v>546</v>
      </c>
      <c r="D161" s="74" t="s">
        <v>46</v>
      </c>
      <c r="E161" s="75" t="s">
        <v>552</v>
      </c>
      <c r="F161" s="76" t="s">
        <v>1274</v>
      </c>
      <c r="G161" s="76" t="s">
        <v>553</v>
      </c>
      <c r="H161" s="76" t="s">
        <v>554</v>
      </c>
      <c r="I161" s="76" t="s">
        <v>541</v>
      </c>
      <c r="J161" s="76" t="s">
        <v>555</v>
      </c>
      <c r="K161" s="76"/>
      <c r="L161" s="77"/>
      <c r="N161" s="76"/>
    </row>
    <row r="162" spans="2:14" ht="27.6" x14ac:dyDescent="0.3">
      <c r="B162" s="37">
        <v>6</v>
      </c>
      <c r="C162" s="32" t="s">
        <v>546</v>
      </c>
      <c r="D162" s="24" t="s">
        <v>49</v>
      </c>
      <c r="E162" s="23" t="s">
        <v>556</v>
      </c>
      <c r="F162" s="22" t="s">
        <v>1052</v>
      </c>
      <c r="G162" s="22" t="s">
        <v>1172</v>
      </c>
      <c r="H162" s="22" t="s">
        <v>1173</v>
      </c>
      <c r="I162" s="22" t="s">
        <v>1174</v>
      </c>
      <c r="J162" s="22" t="s">
        <v>1175</v>
      </c>
      <c r="K162" s="22"/>
      <c r="N162" s="76"/>
    </row>
    <row r="163" spans="2:14" s="71" customFormat="1" ht="27.6" x14ac:dyDescent="0.3">
      <c r="B163" s="72">
        <v>6</v>
      </c>
      <c r="C163" s="73" t="s">
        <v>546</v>
      </c>
      <c r="D163" s="74" t="s">
        <v>49</v>
      </c>
      <c r="E163" s="75" t="s">
        <v>557</v>
      </c>
      <c r="F163" s="76" t="s">
        <v>1276</v>
      </c>
      <c r="G163" s="76" t="s">
        <v>1337</v>
      </c>
      <c r="H163" s="76" t="s">
        <v>1338</v>
      </c>
      <c r="I163" s="76" t="s">
        <v>1339</v>
      </c>
      <c r="J163" s="76" t="s">
        <v>1340</v>
      </c>
      <c r="K163" s="76"/>
      <c r="L163" s="77"/>
      <c r="N163" s="76"/>
    </row>
    <row r="164" spans="2:14" s="71" customFormat="1" ht="27.6" x14ac:dyDescent="0.3">
      <c r="B164" s="72">
        <v>6</v>
      </c>
      <c r="C164" s="73" t="s">
        <v>546</v>
      </c>
      <c r="D164" s="74" t="s">
        <v>49</v>
      </c>
      <c r="E164" s="75" t="s">
        <v>558</v>
      </c>
      <c r="F164" s="76" t="s">
        <v>1277</v>
      </c>
      <c r="G164" s="76" t="s">
        <v>1341</v>
      </c>
      <c r="H164" s="76" t="s">
        <v>1342</v>
      </c>
      <c r="I164" s="76" t="s">
        <v>1343</v>
      </c>
      <c r="J164" s="76" t="s">
        <v>1344</v>
      </c>
      <c r="K164" s="76"/>
      <c r="L164" s="77"/>
      <c r="N164" s="76"/>
    </row>
    <row r="165" spans="2:14" ht="27.6" x14ac:dyDescent="0.3">
      <c r="B165" s="37">
        <v>6</v>
      </c>
      <c r="C165" s="32" t="s">
        <v>546</v>
      </c>
      <c r="D165" s="24" t="s">
        <v>52</v>
      </c>
      <c r="E165" s="23" t="s">
        <v>559</v>
      </c>
      <c r="F165" s="22" t="s">
        <v>1493</v>
      </c>
      <c r="G165" s="22" t="s">
        <v>1053</v>
      </c>
      <c r="H165" s="22" t="s">
        <v>569</v>
      </c>
      <c r="I165" s="22" t="s">
        <v>1054</v>
      </c>
      <c r="J165" s="22" t="s">
        <v>1055</v>
      </c>
      <c r="K165" s="22"/>
      <c r="N165" s="76"/>
    </row>
    <row r="166" spans="2:14" s="71" customFormat="1" ht="27.6" x14ac:dyDescent="0.3">
      <c r="B166" s="72">
        <v>6</v>
      </c>
      <c r="C166" s="73" t="s">
        <v>546</v>
      </c>
      <c r="D166" s="74" t="s">
        <v>46</v>
      </c>
      <c r="E166" s="75" t="s">
        <v>560</v>
      </c>
      <c r="F166" s="76" t="s">
        <v>1494</v>
      </c>
      <c r="G166" s="76" t="s">
        <v>1056</v>
      </c>
      <c r="H166" s="76" t="s">
        <v>1057</v>
      </c>
      <c r="I166" s="76" t="s">
        <v>1058</v>
      </c>
      <c r="J166" s="76" t="s">
        <v>1059</v>
      </c>
      <c r="K166" s="76"/>
      <c r="L166" s="77"/>
      <c r="N166" s="76"/>
    </row>
    <row r="167" spans="2:14" s="71" customFormat="1" x14ac:dyDescent="0.3">
      <c r="B167" s="72">
        <v>6</v>
      </c>
      <c r="C167" s="73" t="s">
        <v>546</v>
      </c>
      <c r="D167" s="74" t="s">
        <v>46</v>
      </c>
      <c r="E167" s="75" t="s">
        <v>561</v>
      </c>
      <c r="F167" s="76" t="s">
        <v>1495</v>
      </c>
      <c r="G167" s="76" t="s">
        <v>562</v>
      </c>
      <c r="H167" s="76" t="s">
        <v>563</v>
      </c>
      <c r="I167" s="76" t="s">
        <v>564</v>
      </c>
      <c r="J167" s="76" t="s">
        <v>565</v>
      </c>
      <c r="K167" s="76"/>
      <c r="L167" s="77"/>
      <c r="N167" s="76"/>
    </row>
    <row r="168" spans="2:14" s="71" customFormat="1" ht="27.6" x14ac:dyDescent="0.3">
      <c r="B168" s="72">
        <v>6</v>
      </c>
      <c r="C168" s="73" t="s">
        <v>546</v>
      </c>
      <c r="D168" s="74" t="s">
        <v>46</v>
      </c>
      <c r="E168" s="75" t="s">
        <v>566</v>
      </c>
      <c r="F168" s="76" t="s">
        <v>1496</v>
      </c>
      <c r="G168" s="76" t="s">
        <v>567</v>
      </c>
      <c r="H168" s="76" t="s">
        <v>568</v>
      </c>
      <c r="I168" s="76" t="s">
        <v>569</v>
      </c>
      <c r="J168" s="76" t="s">
        <v>570</v>
      </c>
      <c r="K168" s="76"/>
      <c r="L168" s="77"/>
      <c r="N168" s="76"/>
    </row>
    <row r="169" spans="2:14" s="71" customFormat="1" ht="27.6" x14ac:dyDescent="0.3">
      <c r="B169" s="72">
        <v>6</v>
      </c>
      <c r="C169" s="73" t="s">
        <v>546</v>
      </c>
      <c r="D169" s="74" t="s">
        <v>46</v>
      </c>
      <c r="E169" s="75" t="s">
        <v>571</v>
      </c>
      <c r="F169" s="76" t="s">
        <v>572</v>
      </c>
      <c r="G169" s="76" t="s">
        <v>1060</v>
      </c>
      <c r="H169" s="76" t="s">
        <v>1061</v>
      </c>
      <c r="I169" s="76" t="s">
        <v>1062</v>
      </c>
      <c r="J169" s="76" t="s">
        <v>1063</v>
      </c>
      <c r="K169" s="76"/>
      <c r="L169" s="77"/>
      <c r="N169" s="76"/>
    </row>
    <row r="170" spans="2:14" x14ac:dyDescent="0.3">
      <c r="B170" s="37">
        <v>6</v>
      </c>
      <c r="C170" s="32" t="s">
        <v>546</v>
      </c>
      <c r="D170" s="24" t="s">
        <v>52</v>
      </c>
      <c r="E170" s="23" t="s">
        <v>573</v>
      </c>
      <c r="F170" s="22" t="s">
        <v>1064</v>
      </c>
      <c r="G170" s="22" t="s">
        <v>1065</v>
      </c>
      <c r="H170" s="22" t="s">
        <v>1066</v>
      </c>
      <c r="I170" s="22" t="s">
        <v>1067</v>
      </c>
      <c r="J170" s="22" t="s">
        <v>1068</v>
      </c>
      <c r="K170" s="22"/>
      <c r="N170" s="76"/>
    </row>
    <row r="171" spans="2:14" x14ac:dyDescent="0.3">
      <c r="B171" s="37">
        <v>6</v>
      </c>
      <c r="C171" s="32" t="s">
        <v>546</v>
      </c>
      <c r="D171" s="24" t="s">
        <v>46</v>
      </c>
      <c r="E171" s="23" t="s">
        <v>574</v>
      </c>
      <c r="F171" s="22" t="s">
        <v>575</v>
      </c>
      <c r="G171" s="22" t="s">
        <v>576</v>
      </c>
      <c r="H171" s="22" t="s">
        <v>577</v>
      </c>
      <c r="I171" s="22" t="s">
        <v>578</v>
      </c>
      <c r="J171" s="22" t="s">
        <v>579</v>
      </c>
      <c r="K171" s="22"/>
      <c r="N171" s="76"/>
    </row>
    <row r="172" spans="2:14" x14ac:dyDescent="0.3">
      <c r="B172" s="37">
        <v>6</v>
      </c>
      <c r="C172" s="32" t="s">
        <v>546</v>
      </c>
      <c r="D172" s="24" t="s">
        <v>46</v>
      </c>
      <c r="E172" s="23" t="s">
        <v>580</v>
      </c>
      <c r="F172" s="22" t="s">
        <v>1497</v>
      </c>
      <c r="G172" s="22" t="s">
        <v>1069</v>
      </c>
      <c r="H172" s="22" t="s">
        <v>1070</v>
      </c>
      <c r="I172" s="22" t="s">
        <v>1071</v>
      </c>
      <c r="J172" s="22" t="s">
        <v>1072</v>
      </c>
      <c r="K172" s="22"/>
      <c r="N172" s="76"/>
    </row>
    <row r="173" spans="2:14" x14ac:dyDescent="0.3">
      <c r="B173" s="37">
        <v>6</v>
      </c>
      <c r="C173" s="32" t="s">
        <v>546</v>
      </c>
      <c r="D173" s="24" t="s">
        <v>46</v>
      </c>
      <c r="E173" s="23" t="s">
        <v>583</v>
      </c>
      <c r="F173" s="22" t="s">
        <v>584</v>
      </c>
      <c r="G173" s="22" t="s">
        <v>582</v>
      </c>
      <c r="H173" s="22" t="s">
        <v>581</v>
      </c>
      <c r="I173" s="22" t="s">
        <v>585</v>
      </c>
      <c r="J173" s="22" t="s">
        <v>586</v>
      </c>
      <c r="K173" s="22"/>
      <c r="N173" s="76"/>
    </row>
    <row r="174" spans="2:14" s="71" customFormat="1" ht="69" x14ac:dyDescent="0.3">
      <c r="B174" s="72">
        <v>6</v>
      </c>
      <c r="C174" s="73" t="s">
        <v>546</v>
      </c>
      <c r="D174" s="74" t="s">
        <v>52</v>
      </c>
      <c r="E174" s="75" t="s">
        <v>587</v>
      </c>
      <c r="F174" s="76" t="s">
        <v>1347</v>
      </c>
      <c r="G174" s="76" t="s">
        <v>1292</v>
      </c>
      <c r="H174" s="76" t="s">
        <v>1293</v>
      </c>
      <c r="I174" s="76" t="s">
        <v>1294</v>
      </c>
      <c r="J174" s="76" t="s">
        <v>1295</v>
      </c>
      <c r="K174" s="76"/>
      <c r="L174" s="77"/>
      <c r="N174" s="76"/>
    </row>
    <row r="175" spans="2:14" s="71" customFormat="1" ht="27.6" x14ac:dyDescent="0.3">
      <c r="B175" s="72">
        <v>6</v>
      </c>
      <c r="C175" s="73" t="s">
        <v>546</v>
      </c>
      <c r="D175" s="74" t="s">
        <v>52</v>
      </c>
      <c r="E175" s="75" t="s">
        <v>588</v>
      </c>
      <c r="F175" s="76" t="s">
        <v>1296</v>
      </c>
      <c r="G175" s="76" t="s">
        <v>1348</v>
      </c>
      <c r="H175" s="76" t="s">
        <v>1349</v>
      </c>
      <c r="I175" s="76" t="s">
        <v>1350</v>
      </c>
      <c r="J175" s="76" t="s">
        <v>1351</v>
      </c>
      <c r="K175" s="76"/>
      <c r="L175" s="77"/>
      <c r="N175" s="76"/>
    </row>
    <row r="176" spans="2:14" s="71" customFormat="1" ht="41.4" x14ac:dyDescent="0.3">
      <c r="B176" s="72">
        <v>6</v>
      </c>
      <c r="C176" s="73" t="s">
        <v>546</v>
      </c>
      <c r="D176" s="74" t="s">
        <v>49</v>
      </c>
      <c r="E176" s="75" t="s">
        <v>589</v>
      </c>
      <c r="F176" s="76" t="s">
        <v>1073</v>
      </c>
      <c r="G176" s="76" t="s">
        <v>590</v>
      </c>
      <c r="H176" s="76" t="s">
        <v>591</v>
      </c>
      <c r="I176" s="76" t="s">
        <v>592</v>
      </c>
      <c r="J176" s="76" t="s">
        <v>593</v>
      </c>
      <c r="K176" s="76"/>
      <c r="L176" s="77"/>
      <c r="N176" s="76"/>
    </row>
    <row r="177" spans="2:14" s="71" customFormat="1" ht="27.6" x14ac:dyDescent="0.3">
      <c r="B177" s="72">
        <v>6</v>
      </c>
      <c r="C177" s="73" t="s">
        <v>546</v>
      </c>
      <c r="D177" s="74" t="s">
        <v>52</v>
      </c>
      <c r="E177" s="75" t="s">
        <v>594</v>
      </c>
      <c r="F177" s="76" t="s">
        <v>1498</v>
      </c>
      <c r="G177" s="76" t="s">
        <v>1499</v>
      </c>
      <c r="H177" s="76" t="s">
        <v>1500</v>
      </c>
      <c r="I177" s="76" t="s">
        <v>1501</v>
      </c>
      <c r="J177" s="76" t="s">
        <v>1502</v>
      </c>
      <c r="K177" s="76"/>
      <c r="L177" s="77"/>
      <c r="N177" s="76"/>
    </row>
    <row r="178" spans="2:14" ht="27.6" x14ac:dyDescent="0.3">
      <c r="B178" s="37">
        <v>6</v>
      </c>
      <c r="C178" s="32" t="s">
        <v>546</v>
      </c>
      <c r="D178" s="24" t="s">
        <v>52</v>
      </c>
      <c r="E178" s="23" t="s">
        <v>595</v>
      </c>
      <c r="F178" s="22" t="s">
        <v>596</v>
      </c>
      <c r="G178" s="22" t="s">
        <v>597</v>
      </c>
      <c r="H178" s="22" t="s">
        <v>598</v>
      </c>
      <c r="I178" s="22" t="s">
        <v>599</v>
      </c>
      <c r="J178" s="22" t="s">
        <v>600</v>
      </c>
      <c r="K178" s="22"/>
      <c r="N178" s="76"/>
    </row>
    <row r="179" spans="2:14" ht="27.6" x14ac:dyDescent="0.3">
      <c r="B179" s="37">
        <v>6</v>
      </c>
      <c r="C179" s="32" t="s">
        <v>546</v>
      </c>
      <c r="D179" s="24" t="s">
        <v>49</v>
      </c>
      <c r="E179" s="23" t="s">
        <v>601</v>
      </c>
      <c r="F179" s="22" t="s">
        <v>602</v>
      </c>
      <c r="G179" s="22" t="s">
        <v>603</v>
      </c>
      <c r="H179" s="22" t="s">
        <v>604</v>
      </c>
      <c r="I179" s="22" t="s">
        <v>605</v>
      </c>
      <c r="J179" s="22" t="s">
        <v>606</v>
      </c>
      <c r="K179" s="22"/>
      <c r="N179" s="76"/>
    </row>
    <row r="180" spans="2:14" s="71" customFormat="1" x14ac:dyDescent="0.3">
      <c r="B180" s="72">
        <v>6</v>
      </c>
      <c r="C180" s="73" t="s">
        <v>546</v>
      </c>
      <c r="D180" s="74" t="s">
        <v>46</v>
      </c>
      <c r="E180" s="75" t="s">
        <v>607</v>
      </c>
      <c r="F180" s="76" t="s">
        <v>1075</v>
      </c>
      <c r="G180" s="76" t="s">
        <v>1074</v>
      </c>
      <c r="H180" s="76" t="s">
        <v>1503</v>
      </c>
      <c r="I180" s="76" t="s">
        <v>1504</v>
      </c>
      <c r="J180" s="76" t="s">
        <v>1505</v>
      </c>
      <c r="K180" s="76"/>
      <c r="L180" s="77"/>
      <c r="N180" s="76"/>
    </row>
    <row r="181" spans="2:14" ht="27.6" x14ac:dyDescent="0.3">
      <c r="B181" s="37">
        <v>6</v>
      </c>
      <c r="C181" s="32" t="s">
        <v>608</v>
      </c>
      <c r="D181" s="24" t="s">
        <v>46</v>
      </c>
      <c r="E181" s="23" t="s">
        <v>609</v>
      </c>
      <c r="F181" s="22" t="s">
        <v>610</v>
      </c>
      <c r="G181" s="22" t="s">
        <v>1506</v>
      </c>
      <c r="H181" s="22" t="s">
        <v>611</v>
      </c>
      <c r="I181" s="22" t="s">
        <v>612</v>
      </c>
      <c r="J181" s="22" t="s">
        <v>613</v>
      </c>
      <c r="K181" s="22"/>
      <c r="N181" s="76"/>
    </row>
    <row r="182" spans="2:14" ht="27.6" x14ac:dyDescent="0.3">
      <c r="B182" s="37">
        <v>6</v>
      </c>
      <c r="C182" s="32" t="s">
        <v>608</v>
      </c>
      <c r="D182" s="24" t="s">
        <v>49</v>
      </c>
      <c r="E182" s="23" t="s">
        <v>614</v>
      </c>
      <c r="F182" s="22" t="s">
        <v>1076</v>
      </c>
      <c r="G182" s="22" t="s">
        <v>1507</v>
      </c>
      <c r="H182" s="22" t="s">
        <v>1077</v>
      </c>
      <c r="I182" s="22" t="s">
        <v>1078</v>
      </c>
      <c r="J182" s="22" t="s">
        <v>1079</v>
      </c>
      <c r="K182" s="22"/>
      <c r="N182" s="76"/>
    </row>
    <row r="183" spans="2:14" ht="27.6" x14ac:dyDescent="0.3">
      <c r="B183" s="37">
        <v>6</v>
      </c>
      <c r="C183" s="32" t="s">
        <v>608</v>
      </c>
      <c r="D183" s="24" t="s">
        <v>49</v>
      </c>
      <c r="E183" s="23" t="s">
        <v>615</v>
      </c>
      <c r="F183" s="22" t="s">
        <v>1508</v>
      </c>
      <c r="G183" s="22" t="s">
        <v>1080</v>
      </c>
      <c r="H183" s="22" t="s">
        <v>1081</v>
      </c>
      <c r="I183" s="22" t="s">
        <v>1082</v>
      </c>
      <c r="J183" s="22" t="s">
        <v>1083</v>
      </c>
      <c r="K183" s="22"/>
      <c r="N183" s="76"/>
    </row>
    <row r="184" spans="2:14" ht="30" customHeight="1" x14ac:dyDescent="0.3">
      <c r="B184" s="37">
        <v>6</v>
      </c>
      <c r="C184" s="32" t="s">
        <v>608</v>
      </c>
      <c r="D184" s="24" t="s">
        <v>46</v>
      </c>
      <c r="E184" s="23" t="s">
        <v>616</v>
      </c>
      <c r="F184" s="22" t="s">
        <v>1150</v>
      </c>
      <c r="G184" s="22" t="s">
        <v>617</v>
      </c>
      <c r="H184" s="22" t="s">
        <v>618</v>
      </c>
      <c r="I184" s="22" t="s">
        <v>619</v>
      </c>
      <c r="J184" s="22" t="s">
        <v>620</v>
      </c>
      <c r="K184" s="22"/>
      <c r="N184" s="76"/>
    </row>
    <row r="185" spans="2:14" s="71" customFormat="1" ht="27.6" x14ac:dyDescent="0.3">
      <c r="B185" s="72">
        <v>6</v>
      </c>
      <c r="C185" s="73" t="s">
        <v>608</v>
      </c>
      <c r="D185" s="74" t="s">
        <v>52</v>
      </c>
      <c r="E185" s="75" t="s">
        <v>621</v>
      </c>
      <c r="F185" s="76" t="s">
        <v>1280</v>
      </c>
      <c r="G185" s="76" t="s">
        <v>1084</v>
      </c>
      <c r="H185" s="76" t="s">
        <v>1279</v>
      </c>
      <c r="I185" s="76" t="s">
        <v>1085</v>
      </c>
      <c r="J185" s="76" t="s">
        <v>1086</v>
      </c>
      <c r="K185" s="76"/>
      <c r="L185" s="77"/>
      <c r="N185" s="76"/>
    </row>
    <row r="186" spans="2:14" ht="27.6" x14ac:dyDescent="0.3">
      <c r="B186" s="37">
        <v>6</v>
      </c>
      <c r="C186" s="32" t="s">
        <v>608</v>
      </c>
      <c r="D186" s="24" t="s">
        <v>52</v>
      </c>
      <c r="E186" s="23" t="s">
        <v>622</v>
      </c>
      <c r="F186" s="22" t="s">
        <v>1087</v>
      </c>
      <c r="G186" s="22" t="s">
        <v>1088</v>
      </c>
      <c r="H186" s="22" t="s">
        <v>1089</v>
      </c>
      <c r="I186" s="22" t="s">
        <v>1090</v>
      </c>
      <c r="J186" s="22" t="s">
        <v>1091</v>
      </c>
      <c r="K186" s="22"/>
      <c r="N186" s="76"/>
    </row>
    <row r="187" spans="2:14" ht="55.2" x14ac:dyDescent="0.3">
      <c r="B187" s="37">
        <v>6</v>
      </c>
      <c r="C187" s="32" t="s">
        <v>608</v>
      </c>
      <c r="D187" s="24" t="s">
        <v>49</v>
      </c>
      <c r="E187" s="23" t="s">
        <v>623</v>
      </c>
      <c r="F187" s="22" t="s">
        <v>624</v>
      </c>
      <c r="G187" s="22" t="s">
        <v>1092</v>
      </c>
      <c r="H187" s="22" t="s">
        <v>1093</v>
      </c>
      <c r="I187" s="22" t="s">
        <v>1094</v>
      </c>
      <c r="J187" s="22" t="s">
        <v>1095</v>
      </c>
      <c r="K187" s="22"/>
      <c r="N187" s="76"/>
    </row>
    <row r="188" spans="2:14" ht="27.6" x14ac:dyDescent="0.3">
      <c r="B188" s="37">
        <v>6</v>
      </c>
      <c r="C188" s="32" t="s">
        <v>608</v>
      </c>
      <c r="D188" s="24" t="s">
        <v>49</v>
      </c>
      <c r="E188" s="23" t="s">
        <v>625</v>
      </c>
      <c r="F188" s="22" t="s">
        <v>1099</v>
      </c>
      <c r="G188" s="22" t="s">
        <v>1072</v>
      </c>
      <c r="H188" s="22" t="s">
        <v>1096</v>
      </c>
      <c r="I188" s="22" t="s">
        <v>1097</v>
      </c>
      <c r="J188" s="22" t="s">
        <v>1098</v>
      </c>
      <c r="K188" s="22"/>
      <c r="N188" s="76"/>
    </row>
    <row r="189" spans="2:14" ht="69" x14ac:dyDescent="0.3">
      <c r="B189" s="37">
        <v>6</v>
      </c>
      <c r="C189" s="32" t="s">
        <v>608</v>
      </c>
      <c r="D189" s="24" t="s">
        <v>52</v>
      </c>
      <c r="E189" s="23" t="s">
        <v>626</v>
      </c>
      <c r="F189" s="22" t="s">
        <v>627</v>
      </c>
      <c r="G189" s="22" t="s">
        <v>628</v>
      </c>
      <c r="H189" s="22" t="s">
        <v>1509</v>
      </c>
      <c r="I189" s="22" t="s">
        <v>629</v>
      </c>
      <c r="J189" s="22" t="s">
        <v>630</v>
      </c>
      <c r="K189" s="22"/>
      <c r="N189" s="76"/>
    </row>
    <row r="190" spans="2:14" x14ac:dyDescent="0.3">
      <c r="B190" s="37">
        <v>6</v>
      </c>
      <c r="C190" s="32" t="s">
        <v>546</v>
      </c>
      <c r="D190" s="24" t="s">
        <v>46</v>
      </c>
      <c r="E190" s="23" t="s">
        <v>631</v>
      </c>
      <c r="F190" s="22" t="s">
        <v>1151</v>
      </c>
      <c r="G190" s="22" t="s">
        <v>632</v>
      </c>
      <c r="H190" s="22" t="s">
        <v>633</v>
      </c>
      <c r="I190" s="22" t="s">
        <v>634</v>
      </c>
      <c r="J190" s="22" t="s">
        <v>635</v>
      </c>
      <c r="K190" s="22"/>
      <c r="N190" s="76"/>
    </row>
    <row r="191" spans="2:14" ht="27.6" x14ac:dyDescent="0.3">
      <c r="B191" s="37">
        <v>6</v>
      </c>
      <c r="C191" s="32" t="s">
        <v>546</v>
      </c>
      <c r="D191" s="24" t="s">
        <v>46</v>
      </c>
      <c r="E191" s="23" t="s">
        <v>636</v>
      </c>
      <c r="F191" s="22" t="s">
        <v>637</v>
      </c>
      <c r="G191" s="22" t="s">
        <v>638</v>
      </c>
      <c r="H191" s="22" t="s">
        <v>633</v>
      </c>
      <c r="I191" s="22" t="s">
        <v>639</v>
      </c>
      <c r="J191" s="22" t="s">
        <v>640</v>
      </c>
      <c r="K191" s="22"/>
      <c r="N191" s="76"/>
    </row>
    <row r="192" spans="2:14" x14ac:dyDescent="0.3">
      <c r="B192" s="37"/>
      <c r="C192" s="32"/>
      <c r="D192" s="24"/>
      <c r="F192" s="22"/>
      <c r="G192" s="22"/>
      <c r="H192" s="22"/>
      <c r="I192" s="22"/>
      <c r="J192" s="22"/>
      <c r="K192" s="22"/>
      <c r="N192" s="76"/>
    </row>
    <row r="193" spans="2:14" x14ac:dyDescent="0.3">
      <c r="B193" s="37"/>
      <c r="C193" s="32"/>
      <c r="D193" s="24"/>
      <c r="F193" s="22"/>
      <c r="G193" s="22"/>
      <c r="H193" s="22"/>
      <c r="I193" s="22"/>
      <c r="J193" s="22"/>
      <c r="K193" s="22"/>
      <c r="N193" s="76"/>
    </row>
    <row r="194" spans="2:14" x14ac:dyDescent="0.3">
      <c r="B194" s="37"/>
      <c r="C194" s="32"/>
      <c r="D194" s="24"/>
      <c r="F194" s="22"/>
      <c r="G194" s="22"/>
      <c r="H194" s="22"/>
      <c r="I194" s="22"/>
      <c r="J194" s="22"/>
      <c r="K194" s="22"/>
      <c r="N194" s="76"/>
    </row>
    <row r="195" spans="2:14" x14ac:dyDescent="0.3">
      <c r="B195" s="37"/>
      <c r="C195" s="32"/>
      <c r="D195" s="24"/>
      <c r="F195" s="22"/>
      <c r="G195" s="22"/>
      <c r="H195" s="22"/>
      <c r="I195" s="22"/>
      <c r="J195" s="22"/>
      <c r="K195" s="22"/>
      <c r="N195" s="76"/>
    </row>
    <row r="196" spans="2:14" x14ac:dyDescent="0.3">
      <c r="B196" s="37"/>
      <c r="C196" s="32"/>
      <c r="D196" s="24"/>
      <c r="F196" s="22"/>
      <c r="G196" s="22"/>
      <c r="H196" s="22"/>
      <c r="I196" s="22"/>
      <c r="J196" s="22"/>
      <c r="K196" s="22"/>
      <c r="N196" s="76"/>
    </row>
    <row r="197" spans="2:14" x14ac:dyDescent="0.3">
      <c r="B197" s="37"/>
      <c r="C197" s="32"/>
      <c r="D197" s="24"/>
      <c r="F197" s="22"/>
      <c r="G197" s="22"/>
      <c r="H197" s="22"/>
      <c r="I197" s="22"/>
      <c r="J197" s="22"/>
      <c r="K197" s="22"/>
      <c r="N197" s="76"/>
    </row>
    <row r="198" spans="2:14" x14ac:dyDescent="0.3">
      <c r="B198" s="37"/>
      <c r="C198" s="32"/>
      <c r="D198" s="24"/>
      <c r="F198" s="22"/>
      <c r="G198" s="22"/>
      <c r="H198" s="22"/>
      <c r="I198" s="22"/>
      <c r="J198" s="22"/>
      <c r="K198" s="22"/>
      <c r="N198" s="76"/>
    </row>
    <row r="199" spans="2:14" x14ac:dyDescent="0.3">
      <c r="B199" s="37"/>
      <c r="C199" s="32"/>
      <c r="D199" s="24"/>
      <c r="F199" s="22"/>
      <c r="G199" s="22"/>
      <c r="H199" s="22"/>
      <c r="I199" s="22"/>
      <c r="J199" s="22"/>
      <c r="K199" s="22"/>
      <c r="N199" s="76"/>
    </row>
    <row r="200" spans="2:14" x14ac:dyDescent="0.3">
      <c r="B200" s="37"/>
      <c r="C200" s="32"/>
      <c r="D200" s="24"/>
      <c r="F200" s="22"/>
      <c r="G200" s="22"/>
      <c r="H200" s="22"/>
      <c r="I200" s="22"/>
      <c r="J200" s="22"/>
      <c r="K200" s="22"/>
      <c r="N200" s="76"/>
    </row>
    <row r="201" spans="2:14" x14ac:dyDescent="0.3">
      <c r="B201" s="37"/>
      <c r="C201" s="32"/>
      <c r="D201" s="24"/>
      <c r="F201" s="22"/>
      <c r="G201" s="22"/>
      <c r="H201" s="22"/>
      <c r="I201" s="22"/>
      <c r="J201" s="22"/>
      <c r="K201" s="22"/>
      <c r="N201" s="76"/>
    </row>
    <row r="202" spans="2:14" x14ac:dyDescent="0.3">
      <c r="B202" s="37"/>
      <c r="C202" s="32"/>
      <c r="D202" s="24"/>
      <c r="F202" s="22"/>
      <c r="G202" s="22"/>
      <c r="H202" s="22"/>
      <c r="I202" s="22"/>
      <c r="J202" s="22"/>
      <c r="K202" s="22"/>
      <c r="N202" s="76"/>
    </row>
    <row r="203" spans="2:14" x14ac:dyDescent="0.3">
      <c r="B203" s="37"/>
      <c r="C203" s="32"/>
      <c r="D203" s="24"/>
      <c r="F203" s="22"/>
      <c r="G203" s="22"/>
      <c r="H203" s="22"/>
      <c r="I203" s="22"/>
      <c r="J203" s="22"/>
      <c r="K203" s="22"/>
      <c r="N203" s="76"/>
    </row>
    <row r="204" spans="2:14" x14ac:dyDescent="0.3">
      <c r="B204" s="37"/>
      <c r="C204" s="32"/>
      <c r="D204" s="24"/>
      <c r="F204" s="22"/>
      <c r="G204" s="22"/>
      <c r="H204" s="22"/>
      <c r="I204" s="22"/>
      <c r="J204" s="22"/>
      <c r="K204" s="22"/>
      <c r="N204" s="76"/>
    </row>
    <row r="205" spans="2:14" x14ac:dyDescent="0.3">
      <c r="B205" s="37"/>
      <c r="C205" s="32"/>
      <c r="D205" s="24"/>
      <c r="F205" s="22"/>
      <c r="G205" s="22"/>
      <c r="H205" s="22"/>
      <c r="I205" s="22"/>
      <c r="J205" s="22"/>
      <c r="K205" s="22"/>
      <c r="N205" s="76"/>
    </row>
    <row r="206" spans="2:14" x14ac:dyDescent="0.3">
      <c r="B206" s="37"/>
      <c r="C206" s="32"/>
      <c r="D206" s="24"/>
      <c r="F206" s="22"/>
      <c r="G206" s="22"/>
      <c r="H206" s="22"/>
      <c r="I206" s="22"/>
      <c r="J206" s="22"/>
      <c r="K206" s="22"/>
      <c r="N206" s="76"/>
    </row>
    <row r="207" spans="2:14" x14ac:dyDescent="0.3">
      <c r="B207" s="37"/>
      <c r="C207" s="32"/>
      <c r="D207" s="24"/>
      <c r="F207" s="22"/>
      <c r="G207" s="22"/>
      <c r="H207" s="22"/>
      <c r="I207" s="22"/>
      <c r="J207" s="22"/>
      <c r="K207" s="22"/>
      <c r="N207" s="76"/>
    </row>
    <row r="208" spans="2:14" x14ac:dyDescent="0.3">
      <c r="B208" s="37"/>
      <c r="C208" s="32"/>
      <c r="D208" s="24"/>
      <c r="F208" s="22"/>
      <c r="G208" s="22"/>
      <c r="H208" s="22"/>
      <c r="I208" s="22"/>
      <c r="J208" s="22"/>
      <c r="K208" s="22"/>
      <c r="N208" s="76"/>
    </row>
    <row r="209" spans="2:14" x14ac:dyDescent="0.3">
      <c r="B209" s="37"/>
      <c r="C209" s="32"/>
      <c r="D209" s="24"/>
      <c r="F209" s="22"/>
      <c r="G209" s="22"/>
      <c r="H209" s="22"/>
      <c r="I209" s="22"/>
      <c r="J209" s="22"/>
      <c r="K209" s="22"/>
      <c r="N209" s="76"/>
    </row>
    <row r="210" spans="2:14" x14ac:dyDescent="0.3">
      <c r="B210" s="37"/>
      <c r="C210" s="32"/>
      <c r="D210" s="24"/>
      <c r="F210" s="22"/>
      <c r="G210" s="22"/>
      <c r="H210" s="22"/>
      <c r="I210" s="22"/>
      <c r="J210" s="22"/>
      <c r="K210" s="22"/>
      <c r="N210" s="76"/>
    </row>
    <row r="211" spans="2:14" x14ac:dyDescent="0.3">
      <c r="B211" s="24"/>
      <c r="C211" s="32"/>
      <c r="D211" s="24"/>
      <c r="F211" s="22"/>
      <c r="G211" s="22"/>
      <c r="H211" s="22"/>
      <c r="I211" s="22"/>
      <c r="J211" s="22"/>
      <c r="K211" s="22"/>
      <c r="N211" s="76"/>
    </row>
    <row r="212" spans="2:14" x14ac:dyDescent="0.3">
      <c r="B212" s="24"/>
      <c r="C212" s="32"/>
      <c r="D212" s="24"/>
      <c r="F212" s="22"/>
      <c r="G212" s="22"/>
      <c r="H212" s="22"/>
      <c r="I212" s="22"/>
      <c r="J212" s="22"/>
      <c r="K212" s="22"/>
      <c r="N212" s="76"/>
    </row>
    <row r="213" spans="2:14" x14ac:dyDescent="0.3">
      <c r="B213" s="24"/>
      <c r="C213" s="32"/>
      <c r="D213" s="24"/>
      <c r="F213" s="22"/>
      <c r="G213" s="22"/>
      <c r="H213" s="22"/>
      <c r="I213" s="22"/>
      <c r="J213" s="22"/>
      <c r="K213" s="22"/>
      <c r="N213" s="76"/>
    </row>
    <row r="214" spans="2:14" x14ac:dyDescent="0.3">
      <c r="B214" s="24"/>
      <c r="C214" s="32"/>
      <c r="D214" s="24"/>
      <c r="F214" s="22"/>
      <c r="G214" s="22"/>
      <c r="H214" s="22"/>
      <c r="I214" s="22"/>
      <c r="J214" s="22"/>
      <c r="K214" s="22"/>
      <c r="N214" s="76"/>
    </row>
    <row r="215" spans="2:14" x14ac:dyDescent="0.3">
      <c r="B215" s="24"/>
      <c r="C215" s="32"/>
      <c r="D215" s="24"/>
      <c r="F215" s="22"/>
      <c r="G215" s="22"/>
      <c r="H215" s="22"/>
      <c r="I215" s="22"/>
      <c r="J215" s="22"/>
      <c r="K215" s="22"/>
      <c r="N215" s="76"/>
    </row>
    <row r="216" spans="2:14" x14ac:dyDescent="0.3">
      <c r="B216" s="24"/>
      <c r="C216" s="32"/>
      <c r="D216" s="24"/>
      <c r="F216" s="22"/>
      <c r="G216" s="22"/>
      <c r="H216" s="22"/>
      <c r="I216" s="22"/>
      <c r="J216" s="22"/>
      <c r="K216" s="22"/>
      <c r="N216" s="76"/>
    </row>
    <row r="217" spans="2:14" x14ac:dyDescent="0.3">
      <c r="B217" s="24"/>
      <c r="C217" s="32"/>
      <c r="D217" s="24"/>
      <c r="F217" s="22"/>
      <c r="G217" s="22"/>
      <c r="H217" s="22"/>
      <c r="I217" s="22"/>
      <c r="J217" s="22"/>
      <c r="K217" s="22"/>
      <c r="N217" s="76"/>
    </row>
    <row r="218" spans="2:14" x14ac:dyDescent="0.3">
      <c r="B218" s="24"/>
      <c r="C218" s="32"/>
      <c r="D218" s="24"/>
      <c r="F218" s="22"/>
      <c r="G218" s="22"/>
      <c r="H218" s="22"/>
      <c r="I218" s="22"/>
      <c r="J218" s="22"/>
      <c r="K218" s="22"/>
      <c r="N218" s="76"/>
    </row>
    <row r="219" spans="2:14" x14ac:dyDescent="0.3">
      <c r="B219" s="24"/>
      <c r="C219" s="32"/>
      <c r="D219" s="24"/>
      <c r="F219" s="22"/>
      <c r="G219" s="22"/>
      <c r="H219" s="22"/>
      <c r="I219" s="22"/>
      <c r="J219" s="22"/>
      <c r="K219" s="22"/>
      <c r="N219" s="76"/>
    </row>
    <row r="220" spans="2:14" x14ac:dyDescent="0.3">
      <c r="B220" s="24"/>
      <c r="C220" s="32"/>
      <c r="D220" s="24"/>
      <c r="F220" s="22"/>
      <c r="G220" s="22"/>
      <c r="H220" s="22"/>
      <c r="I220" s="22"/>
      <c r="J220" s="22"/>
      <c r="K220" s="22"/>
      <c r="N220" s="76"/>
    </row>
    <row r="221" spans="2:14" x14ac:dyDescent="0.3">
      <c r="B221" s="24"/>
      <c r="C221" s="32"/>
      <c r="D221" s="24"/>
      <c r="F221" s="22"/>
      <c r="G221" s="22"/>
      <c r="H221" s="22"/>
      <c r="I221" s="22"/>
      <c r="J221" s="22"/>
      <c r="K221" s="22"/>
      <c r="N221" s="76"/>
    </row>
    <row r="222" spans="2:14" x14ac:dyDescent="0.3">
      <c r="B222" s="24"/>
      <c r="C222" s="32"/>
      <c r="D222" s="24"/>
      <c r="F222" s="22"/>
      <c r="G222" s="22"/>
      <c r="H222" s="22"/>
      <c r="I222" s="22"/>
      <c r="J222" s="22"/>
      <c r="K222" s="22"/>
      <c r="N222" s="76"/>
    </row>
    <row r="223" spans="2:14" x14ac:dyDescent="0.3">
      <c r="B223" s="24"/>
      <c r="C223" s="32"/>
      <c r="D223" s="24"/>
      <c r="F223" s="22"/>
      <c r="G223" s="22"/>
      <c r="H223" s="22"/>
      <c r="I223" s="22"/>
      <c r="J223" s="22"/>
      <c r="K223" s="22"/>
      <c r="N223" s="76"/>
    </row>
    <row r="224" spans="2:14" x14ac:dyDescent="0.3">
      <c r="B224" s="24"/>
      <c r="C224" s="32"/>
      <c r="D224" s="24"/>
      <c r="F224" s="22"/>
      <c r="G224" s="22"/>
      <c r="H224" s="22"/>
      <c r="I224" s="22"/>
      <c r="J224" s="22"/>
      <c r="K224" s="22"/>
      <c r="N224" s="76"/>
    </row>
    <row r="225" spans="2:14" x14ac:dyDescent="0.3">
      <c r="B225" s="24"/>
      <c r="C225" s="32"/>
      <c r="D225" s="24"/>
      <c r="F225" s="22"/>
      <c r="G225" s="22"/>
      <c r="H225" s="22"/>
      <c r="I225" s="22"/>
      <c r="J225" s="22"/>
      <c r="K225" s="22"/>
      <c r="N225" s="76"/>
    </row>
    <row r="226" spans="2:14" x14ac:dyDescent="0.3">
      <c r="B226" s="24"/>
      <c r="C226" s="32"/>
      <c r="D226" s="24"/>
      <c r="F226" s="22"/>
      <c r="G226" s="22"/>
      <c r="H226" s="22"/>
      <c r="I226" s="22"/>
      <c r="J226" s="22"/>
      <c r="K226" s="22"/>
      <c r="N226" s="76"/>
    </row>
    <row r="227" spans="2:14" x14ac:dyDescent="0.3">
      <c r="B227" s="24"/>
      <c r="C227" s="32"/>
      <c r="D227" s="24"/>
      <c r="F227" s="22"/>
      <c r="G227" s="22"/>
      <c r="H227" s="22"/>
      <c r="I227" s="22"/>
      <c r="J227" s="22"/>
      <c r="K227" s="22"/>
      <c r="N227" s="76"/>
    </row>
    <row r="228" spans="2:14" x14ac:dyDescent="0.3">
      <c r="B228" s="24"/>
      <c r="C228" s="32"/>
      <c r="D228" s="24"/>
      <c r="F228" s="22"/>
      <c r="G228" s="22"/>
      <c r="H228" s="22"/>
      <c r="I228" s="22"/>
      <c r="J228" s="22"/>
      <c r="K228" s="22"/>
      <c r="N228" s="76"/>
    </row>
    <row r="229" spans="2:14" x14ac:dyDescent="0.3">
      <c r="B229" s="24"/>
      <c r="C229" s="32"/>
      <c r="D229" s="24"/>
      <c r="F229" s="22"/>
      <c r="G229" s="22"/>
      <c r="H229" s="22"/>
      <c r="I229" s="22"/>
      <c r="J229" s="22"/>
      <c r="K229" s="22"/>
      <c r="N229" s="76"/>
    </row>
    <row r="230" spans="2:14" x14ac:dyDescent="0.3">
      <c r="B230" s="24"/>
      <c r="C230" s="32"/>
      <c r="D230" s="24"/>
      <c r="F230" s="22"/>
      <c r="G230" s="22"/>
      <c r="H230" s="22"/>
      <c r="I230" s="22"/>
      <c r="J230" s="22"/>
      <c r="K230" s="22"/>
      <c r="N230" s="76"/>
    </row>
    <row r="231" spans="2:14" x14ac:dyDescent="0.3">
      <c r="B231" s="24"/>
      <c r="C231" s="32"/>
      <c r="D231" s="24"/>
      <c r="F231" s="22"/>
      <c r="G231" s="22"/>
      <c r="H231" s="22"/>
      <c r="I231" s="22"/>
      <c r="J231" s="22"/>
      <c r="K231" s="22"/>
      <c r="N231" s="76"/>
    </row>
    <row r="232" spans="2:14" x14ac:dyDescent="0.3">
      <c r="B232" s="24"/>
      <c r="C232" s="32"/>
      <c r="D232" s="24"/>
      <c r="F232" s="22"/>
      <c r="G232" s="22"/>
      <c r="H232" s="22"/>
      <c r="I232" s="22"/>
      <c r="J232" s="22"/>
      <c r="K232" s="22"/>
      <c r="N232" s="76"/>
    </row>
    <row r="233" spans="2:14" x14ac:dyDescent="0.3">
      <c r="B233" s="24"/>
      <c r="C233" s="32"/>
      <c r="D233" s="24"/>
      <c r="F233" s="22"/>
      <c r="G233" s="22"/>
      <c r="H233" s="22"/>
      <c r="I233" s="22"/>
      <c r="J233" s="22"/>
      <c r="K233" s="22"/>
      <c r="N233" s="76"/>
    </row>
    <row r="234" spans="2:14" x14ac:dyDescent="0.3">
      <c r="B234" s="24"/>
      <c r="C234" s="32"/>
      <c r="D234" s="24"/>
      <c r="F234" s="22"/>
      <c r="G234" s="22"/>
      <c r="H234" s="22"/>
      <c r="I234" s="22"/>
      <c r="J234" s="22"/>
      <c r="K234" s="22"/>
      <c r="N234" s="76"/>
    </row>
    <row r="235" spans="2:14" x14ac:dyDescent="0.3">
      <c r="B235" s="24"/>
      <c r="C235" s="32"/>
      <c r="D235" s="24"/>
      <c r="F235" s="22"/>
      <c r="G235" s="22"/>
      <c r="H235" s="22"/>
      <c r="I235" s="22"/>
      <c r="J235" s="22"/>
      <c r="K235" s="22"/>
      <c r="N235" s="76"/>
    </row>
    <row r="236" spans="2:14" x14ac:dyDescent="0.3">
      <c r="B236" s="24"/>
      <c r="C236" s="32"/>
      <c r="D236" s="24"/>
      <c r="F236" s="22"/>
      <c r="G236" s="22"/>
      <c r="H236" s="22"/>
      <c r="I236" s="22"/>
      <c r="J236" s="22"/>
      <c r="K236" s="22"/>
      <c r="N236" s="76"/>
    </row>
    <row r="237" spans="2:14" x14ac:dyDescent="0.3">
      <c r="B237" s="24"/>
      <c r="C237" s="32"/>
      <c r="D237" s="24"/>
      <c r="F237" s="22"/>
      <c r="G237" s="22"/>
      <c r="H237" s="22"/>
      <c r="I237" s="22"/>
      <c r="J237" s="22"/>
      <c r="K237" s="22"/>
      <c r="N237" s="76"/>
    </row>
    <row r="238" spans="2:14" x14ac:dyDescent="0.3">
      <c r="B238" s="24"/>
      <c r="C238" s="32"/>
      <c r="D238" s="24"/>
      <c r="F238" s="22"/>
      <c r="G238" s="22"/>
      <c r="H238" s="22"/>
      <c r="I238" s="22"/>
      <c r="J238" s="22"/>
      <c r="K238" s="22"/>
      <c r="N238" s="76"/>
    </row>
    <row r="239" spans="2:14" x14ac:dyDescent="0.3">
      <c r="B239" s="24"/>
      <c r="C239" s="32"/>
      <c r="D239" s="24"/>
      <c r="F239" s="22"/>
      <c r="G239" s="22"/>
      <c r="H239" s="22"/>
      <c r="I239" s="22"/>
      <c r="J239" s="22"/>
      <c r="K239" s="22"/>
      <c r="N239" s="76"/>
    </row>
    <row r="240" spans="2:14" x14ac:dyDescent="0.3">
      <c r="B240" s="24"/>
      <c r="C240" s="32"/>
      <c r="D240" s="24"/>
      <c r="F240" s="22"/>
      <c r="G240" s="22"/>
      <c r="H240" s="22"/>
      <c r="I240" s="22"/>
      <c r="J240" s="22"/>
      <c r="K240" s="22"/>
      <c r="N240" s="76"/>
    </row>
    <row r="241" spans="2:14" x14ac:dyDescent="0.3">
      <c r="B241" s="24"/>
      <c r="C241" s="32"/>
      <c r="D241" s="24"/>
      <c r="F241" s="22"/>
      <c r="G241" s="22"/>
      <c r="H241" s="22"/>
      <c r="I241" s="22"/>
      <c r="J241" s="22"/>
      <c r="K241" s="22"/>
      <c r="N241" s="76"/>
    </row>
    <row r="242" spans="2:14" x14ac:dyDescent="0.3">
      <c r="B242" s="24"/>
      <c r="C242" s="32"/>
      <c r="D242" s="24"/>
      <c r="F242" s="22"/>
      <c r="G242" s="22"/>
      <c r="H242" s="22"/>
      <c r="I242" s="22"/>
      <c r="J242" s="22"/>
      <c r="K242" s="22"/>
      <c r="N242" s="76"/>
    </row>
    <row r="243" spans="2:14" x14ac:dyDescent="0.3">
      <c r="B243" s="24"/>
      <c r="C243" s="32"/>
      <c r="D243" s="24"/>
      <c r="F243" s="22"/>
      <c r="G243" s="22"/>
      <c r="H243" s="22"/>
      <c r="I243" s="22"/>
      <c r="J243" s="22"/>
      <c r="K243" s="22"/>
      <c r="N243" s="76"/>
    </row>
    <row r="244" spans="2:14" x14ac:dyDescent="0.3">
      <c r="B244" s="24"/>
      <c r="C244" s="32"/>
      <c r="D244" s="24"/>
      <c r="F244" s="22"/>
      <c r="G244" s="22"/>
      <c r="H244" s="22"/>
      <c r="I244" s="22"/>
      <c r="J244" s="22"/>
      <c r="K244" s="22"/>
      <c r="N244" s="76"/>
    </row>
    <row r="245" spans="2:14" x14ac:dyDescent="0.3">
      <c r="B245" s="24"/>
      <c r="C245" s="32"/>
      <c r="D245" s="24"/>
      <c r="F245" s="22"/>
      <c r="G245" s="22"/>
      <c r="H245" s="22"/>
      <c r="I245" s="22"/>
      <c r="J245" s="22"/>
      <c r="K245" s="22"/>
      <c r="N245" s="76"/>
    </row>
    <row r="246" spans="2:14" x14ac:dyDescent="0.3">
      <c r="B246" s="24"/>
      <c r="C246" s="32"/>
      <c r="D246" s="24"/>
      <c r="F246" s="22"/>
      <c r="G246" s="22"/>
      <c r="H246" s="22"/>
      <c r="I246" s="22"/>
      <c r="J246" s="22"/>
      <c r="K246" s="22"/>
      <c r="N246" s="76"/>
    </row>
    <row r="247" spans="2:14" x14ac:dyDescent="0.3">
      <c r="B247" s="24"/>
      <c r="C247" s="32"/>
      <c r="D247" s="24"/>
      <c r="F247" s="22"/>
      <c r="G247" s="22"/>
      <c r="H247" s="22"/>
      <c r="I247" s="22"/>
      <c r="J247" s="22"/>
      <c r="K247" s="22"/>
      <c r="N247" s="76"/>
    </row>
    <row r="248" spans="2:14" x14ac:dyDescent="0.3">
      <c r="B248" s="24"/>
      <c r="C248" s="32"/>
      <c r="D248" s="24"/>
      <c r="F248" s="22"/>
      <c r="G248" s="22"/>
      <c r="H248" s="22"/>
      <c r="I248" s="22"/>
      <c r="J248" s="22"/>
      <c r="K248" s="22"/>
      <c r="N248" s="76"/>
    </row>
    <row r="249" spans="2:14" x14ac:dyDescent="0.3">
      <c r="B249" s="24"/>
      <c r="C249" s="32"/>
      <c r="D249" s="24"/>
      <c r="F249" s="22"/>
      <c r="G249" s="22"/>
      <c r="H249" s="22"/>
      <c r="I249" s="22"/>
      <c r="J249" s="22"/>
      <c r="K249" s="22"/>
      <c r="N249" s="76"/>
    </row>
    <row r="250" spans="2:14" x14ac:dyDescent="0.3">
      <c r="B250" s="24"/>
      <c r="C250" s="32"/>
      <c r="D250" s="24"/>
      <c r="F250" s="22"/>
      <c r="G250" s="22"/>
      <c r="H250" s="22"/>
      <c r="I250" s="22"/>
      <c r="J250" s="22"/>
      <c r="K250" s="22"/>
      <c r="N250" s="76"/>
    </row>
    <row r="251" spans="2:14" x14ac:dyDescent="0.3">
      <c r="B251" s="24"/>
      <c r="C251" s="32"/>
      <c r="D251" s="24"/>
      <c r="F251" s="22"/>
      <c r="G251" s="22"/>
      <c r="H251" s="22"/>
      <c r="I251" s="22"/>
      <c r="J251" s="22"/>
      <c r="K251" s="22"/>
      <c r="N251" s="76"/>
    </row>
    <row r="252" spans="2:14" x14ac:dyDescent="0.3">
      <c r="B252" s="24"/>
      <c r="C252" s="32"/>
      <c r="D252" s="24"/>
      <c r="F252" s="22"/>
      <c r="G252" s="22"/>
      <c r="H252" s="22"/>
      <c r="I252" s="22"/>
      <c r="J252" s="22"/>
      <c r="K252" s="22"/>
      <c r="N252" s="76"/>
    </row>
    <row r="253" spans="2:14" x14ac:dyDescent="0.3">
      <c r="B253" s="24"/>
      <c r="C253" s="32"/>
      <c r="D253" s="24"/>
      <c r="F253" s="22"/>
      <c r="G253" s="22"/>
      <c r="H253" s="22"/>
      <c r="I253" s="22"/>
      <c r="J253" s="22"/>
      <c r="K253" s="22"/>
      <c r="N253" s="76"/>
    </row>
    <row r="254" spans="2:14" x14ac:dyDescent="0.3">
      <c r="B254" s="24"/>
      <c r="C254" s="32"/>
      <c r="D254" s="24"/>
      <c r="F254" s="22"/>
      <c r="G254" s="22"/>
      <c r="H254" s="22"/>
      <c r="I254" s="22"/>
      <c r="J254" s="22"/>
      <c r="K254" s="22"/>
      <c r="N254" s="76"/>
    </row>
    <row r="255" spans="2:14" x14ac:dyDescent="0.3">
      <c r="B255" s="24"/>
      <c r="C255" s="32"/>
      <c r="D255" s="24"/>
      <c r="F255" s="22"/>
      <c r="G255" s="22"/>
      <c r="H255" s="22"/>
      <c r="I255" s="22"/>
      <c r="J255" s="22"/>
      <c r="K255" s="22"/>
      <c r="N255" s="76"/>
    </row>
    <row r="256" spans="2:14" x14ac:dyDescent="0.3">
      <c r="B256" s="24"/>
      <c r="C256" s="32"/>
      <c r="D256" s="24"/>
      <c r="F256" s="22"/>
      <c r="G256" s="22"/>
      <c r="H256" s="22"/>
      <c r="I256" s="22"/>
      <c r="J256" s="22"/>
      <c r="K256" s="22"/>
      <c r="N256" s="76"/>
    </row>
    <row r="257" spans="2:14" x14ac:dyDescent="0.3">
      <c r="B257" s="24"/>
      <c r="C257" s="32"/>
      <c r="D257" s="24"/>
      <c r="F257" s="22"/>
      <c r="G257" s="22"/>
      <c r="H257" s="22"/>
      <c r="I257" s="22"/>
      <c r="J257" s="22"/>
      <c r="K257" s="22"/>
      <c r="N257" s="76"/>
    </row>
    <row r="258" spans="2:14" x14ac:dyDescent="0.3">
      <c r="B258" s="24"/>
      <c r="C258" s="32"/>
      <c r="D258" s="24"/>
      <c r="F258" s="22"/>
      <c r="G258" s="22"/>
      <c r="H258" s="22"/>
      <c r="I258" s="22"/>
      <c r="J258" s="22"/>
      <c r="K258" s="22"/>
      <c r="N258" s="76"/>
    </row>
    <row r="259" spans="2:14" x14ac:dyDescent="0.3">
      <c r="B259" s="24"/>
      <c r="C259" s="32"/>
      <c r="D259" s="24"/>
      <c r="F259" s="22"/>
      <c r="G259" s="22"/>
      <c r="H259" s="22"/>
      <c r="I259" s="22"/>
      <c r="J259" s="22"/>
      <c r="K259" s="22"/>
      <c r="N259" s="76"/>
    </row>
    <row r="260" spans="2:14" x14ac:dyDescent="0.3">
      <c r="B260" s="24"/>
      <c r="C260" s="32"/>
      <c r="D260" s="24"/>
      <c r="F260" s="22"/>
      <c r="G260" s="22"/>
      <c r="H260" s="22"/>
      <c r="I260" s="22"/>
      <c r="J260" s="22"/>
      <c r="K260" s="22"/>
      <c r="N260" s="76"/>
    </row>
    <row r="261" spans="2:14" x14ac:dyDescent="0.3">
      <c r="B261" s="24"/>
      <c r="C261" s="32"/>
      <c r="D261" s="24"/>
      <c r="F261" s="22"/>
      <c r="G261" s="22"/>
      <c r="H261" s="22"/>
      <c r="I261" s="22"/>
      <c r="J261" s="22"/>
      <c r="K261" s="22"/>
      <c r="N261" s="76"/>
    </row>
    <row r="262" spans="2:14" x14ac:dyDescent="0.3">
      <c r="B262" s="24"/>
      <c r="C262" s="32"/>
      <c r="D262" s="24"/>
      <c r="F262" s="22"/>
      <c r="G262" s="22"/>
      <c r="H262" s="22"/>
      <c r="I262" s="22"/>
      <c r="J262" s="22"/>
      <c r="K262" s="22"/>
      <c r="N262" s="76"/>
    </row>
    <row r="263" spans="2:14" x14ac:dyDescent="0.3">
      <c r="B263" s="24"/>
      <c r="C263" s="32"/>
      <c r="D263" s="24"/>
      <c r="F263" s="22"/>
      <c r="G263" s="22"/>
      <c r="H263" s="22"/>
      <c r="I263" s="22"/>
      <c r="J263" s="22"/>
      <c r="K263" s="22"/>
      <c r="N263" s="76"/>
    </row>
    <row r="264" spans="2:14" x14ac:dyDescent="0.3">
      <c r="B264" s="24"/>
      <c r="C264" s="32"/>
      <c r="D264" s="24"/>
      <c r="F264" s="22"/>
      <c r="G264" s="22"/>
      <c r="H264" s="22"/>
      <c r="I264" s="22"/>
      <c r="J264" s="22"/>
      <c r="K264" s="22"/>
      <c r="N264" s="76"/>
    </row>
    <row r="265" spans="2:14" x14ac:dyDescent="0.3">
      <c r="B265" s="24"/>
      <c r="C265" s="32"/>
      <c r="D265" s="24"/>
      <c r="F265" s="22"/>
      <c r="G265" s="22"/>
      <c r="H265" s="22"/>
      <c r="I265" s="22"/>
      <c r="J265" s="22"/>
      <c r="K265" s="22"/>
      <c r="N265" s="76"/>
    </row>
    <row r="266" spans="2:14" x14ac:dyDescent="0.3">
      <c r="B266" s="24"/>
      <c r="C266" s="32"/>
      <c r="D266" s="24"/>
      <c r="F266" s="22"/>
      <c r="G266" s="22"/>
      <c r="H266" s="22"/>
      <c r="I266" s="22"/>
      <c r="J266" s="22"/>
      <c r="K266" s="22"/>
      <c r="N266" s="76"/>
    </row>
    <row r="267" spans="2:14" x14ac:dyDescent="0.3">
      <c r="B267" s="24"/>
      <c r="C267" s="32"/>
      <c r="D267" s="24"/>
      <c r="F267" s="22"/>
      <c r="G267" s="22"/>
      <c r="H267" s="22"/>
      <c r="I267" s="22"/>
      <c r="J267" s="22"/>
      <c r="K267" s="22"/>
      <c r="N267" s="76"/>
    </row>
    <row r="268" spans="2:14" x14ac:dyDescent="0.3">
      <c r="B268" s="24"/>
      <c r="C268" s="32"/>
      <c r="D268" s="24"/>
      <c r="F268" s="22"/>
      <c r="G268" s="22"/>
      <c r="H268" s="22"/>
      <c r="I268" s="22"/>
      <c r="J268" s="22"/>
      <c r="K268" s="22"/>
      <c r="N268" s="76"/>
    </row>
    <row r="269" spans="2:14" x14ac:dyDescent="0.3">
      <c r="N269" s="21"/>
    </row>
    <row r="270" spans="2:14" x14ac:dyDescent="0.3">
      <c r="N270" s="21"/>
    </row>
  </sheetData>
  <sheetProtection formatCells="0" formatColumns="0" formatRows="0" sort="0"/>
  <autoFilter ref="L1:L268" xr:uid="{00000000-0001-0000-0100-000000000000}"/>
  <phoneticPr fontId="17" type="noConversion"/>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Tabelle2!$A$2:$A$5</xm:f>
          </x14:formula1>
          <xm:sqref>D3:D33</xm:sqref>
        </x14:dataValidation>
        <x14:dataValidation type="list" allowBlank="1" showInputMessage="1" showErrorMessage="1" xr:uid="{00000000-0002-0000-0100-000003000000}">
          <x14:formula1>
            <xm:f>'https://iubhfs.sharepoint.com/sites/KFK-Fragen-Team/Shared Documents/Overview/MA_Template/[TEST_Template_BA_181012_en.xlsx]Tabelle2'!#REF!</xm:f>
          </x14:formula1>
          <xm:sqref>D2</xm:sqref>
        </x14:dataValidation>
        <x14:dataValidation type="list" showInputMessage="1" showErrorMessage="1" xr:uid="{00000000-0002-0000-0100-000001000000}">
          <x14:formula1>
            <xm:f>Tabelle2!$C$2:$C$3</xm:f>
          </x14:formula1>
          <xm:sqref>K3:K268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67"/>
  <sheetViews>
    <sheetView showGridLines="0" tabSelected="1" topLeftCell="B1" zoomScaleNormal="100" workbookViewId="0">
      <pane ySplit="1" topLeftCell="A105" activePane="bottomLeft" state="frozen"/>
      <selection activeCell="C199" sqref="C199"/>
      <selection pane="bottomLeft" activeCell="H2" sqref="H2:I121"/>
    </sheetView>
  </sheetViews>
  <sheetFormatPr baseColWidth="10" defaultColWidth="11.44140625" defaultRowHeight="15" customHeight="1" x14ac:dyDescent="0.3"/>
  <cols>
    <col min="1" max="1" width="5.77734375" customWidth="1"/>
    <col min="2" max="2" width="7.77734375" style="34" customWidth="1"/>
    <col min="3" max="3" width="11" style="34" bestFit="1" customWidth="1"/>
    <col min="4" max="4" width="13.44140625" style="20" customWidth="1"/>
    <col min="5" max="5" width="8.21875" style="20" customWidth="1"/>
    <col min="6" max="6" width="6.77734375" style="20" customWidth="1"/>
    <col min="7" max="7" width="11.77734375" style="20" customWidth="1"/>
    <col min="8" max="8" width="81.44140625" style="18" customWidth="1"/>
    <col min="9" max="9" width="80.21875" style="18" customWidth="1"/>
    <col min="10" max="10" width="10.77734375" style="19"/>
    <col min="11" max="11" width="31.44140625" customWidth="1"/>
    <col min="12" max="12" width="27.77734375" customWidth="1"/>
  </cols>
  <sheetData>
    <row r="1" spans="2:12" s="35" customFormat="1" ht="96.6" x14ac:dyDescent="0.3">
      <c r="B1" s="41" t="s">
        <v>35</v>
      </c>
      <c r="C1" s="41" t="s">
        <v>36</v>
      </c>
      <c r="D1" s="40" t="s">
        <v>641</v>
      </c>
      <c r="E1" s="40" t="s">
        <v>642</v>
      </c>
      <c r="F1" s="40" t="s">
        <v>643</v>
      </c>
      <c r="G1" s="40" t="s">
        <v>38</v>
      </c>
      <c r="H1" s="44" t="s">
        <v>39</v>
      </c>
      <c r="I1" s="44" t="s">
        <v>644</v>
      </c>
      <c r="J1" s="45" t="s">
        <v>42</v>
      </c>
      <c r="K1" s="42" t="s">
        <v>43</v>
      </c>
      <c r="L1" s="45" t="s">
        <v>1200</v>
      </c>
    </row>
    <row r="2" spans="2:12" ht="27.6" x14ac:dyDescent="0.3">
      <c r="B2" s="56">
        <v>1</v>
      </c>
      <c r="C2" s="57" t="s">
        <v>45</v>
      </c>
      <c r="D2" s="58" t="s">
        <v>46</v>
      </c>
      <c r="E2" s="58">
        <f>IF(D2="leicht",6,IF(D2="mittel",6,IF(D2="schwer",18,xxx)))</f>
        <v>6</v>
      </c>
      <c r="F2" s="58">
        <f>IF(E2=6,30,IF(E2=18,40,xxx))</f>
        <v>30</v>
      </c>
      <c r="G2" s="59" t="s">
        <v>645</v>
      </c>
      <c r="H2" s="60" t="s">
        <v>1101</v>
      </c>
      <c r="I2" s="61" t="s">
        <v>1103</v>
      </c>
      <c r="J2" s="49"/>
      <c r="K2" s="21"/>
    </row>
    <row r="3" spans="2:12" ht="41.4" x14ac:dyDescent="0.3">
      <c r="B3" s="56">
        <v>1</v>
      </c>
      <c r="C3" s="57" t="s">
        <v>45</v>
      </c>
      <c r="D3" s="58" t="s">
        <v>49</v>
      </c>
      <c r="E3" s="58">
        <f>IF(D3="leicht",6,IF(D3="mittel",6,IF(D3="schwer",18,xxx)))</f>
        <v>6</v>
      </c>
      <c r="F3" s="58">
        <f>IF(E3=6,30,IF(E3=18,40,xxx))</f>
        <v>30</v>
      </c>
      <c r="G3" s="59" t="s">
        <v>646</v>
      </c>
      <c r="H3" s="61" t="s">
        <v>1102</v>
      </c>
      <c r="I3" s="62" t="s">
        <v>1510</v>
      </c>
      <c r="J3" s="48"/>
      <c r="K3" s="21"/>
    </row>
    <row r="4" spans="2:12" s="80" customFormat="1" ht="138" x14ac:dyDescent="0.3">
      <c r="B4" s="87">
        <v>1</v>
      </c>
      <c r="C4" s="88" t="s">
        <v>45</v>
      </c>
      <c r="D4" s="81" t="s">
        <v>52</v>
      </c>
      <c r="E4" s="81">
        <f>IF(D4="leicht",6,IF(D4="mittel",6,IF(D4="schwer",18,xxx)))</f>
        <v>18</v>
      </c>
      <c r="F4" s="81">
        <f>IF(E4=6,30,IF(E4=18,40,xxx))</f>
        <v>40</v>
      </c>
      <c r="G4" s="89" t="s">
        <v>647</v>
      </c>
      <c r="H4" s="83" t="s">
        <v>1208</v>
      </c>
      <c r="I4" s="78" t="s">
        <v>1511</v>
      </c>
      <c r="J4" s="94"/>
      <c r="K4" s="79"/>
      <c r="L4"/>
    </row>
    <row r="5" spans="2:12" s="80" customFormat="1" ht="96.6" x14ac:dyDescent="0.3">
      <c r="B5" s="72">
        <v>1</v>
      </c>
      <c r="C5" s="73" t="s">
        <v>45</v>
      </c>
      <c r="D5" s="74" t="s">
        <v>52</v>
      </c>
      <c r="E5" s="74">
        <f>IF(D5="leicht",6,IF(D5="mittel",6,IF(D5="schwer",18,xxx)))</f>
        <v>18</v>
      </c>
      <c r="F5" s="74">
        <f>IF(E5=6,30,IF(E5=18,40,xxx))</f>
        <v>40</v>
      </c>
      <c r="G5" s="75" t="s">
        <v>648</v>
      </c>
      <c r="H5" s="76" t="s">
        <v>1353</v>
      </c>
      <c r="I5" s="84" t="s">
        <v>1514</v>
      </c>
      <c r="J5" s="94"/>
      <c r="K5" s="79"/>
      <c r="L5"/>
    </row>
    <row r="6" spans="2:12" ht="69" x14ac:dyDescent="0.3">
      <c r="B6" s="37">
        <v>1</v>
      </c>
      <c r="C6" s="32" t="s">
        <v>45</v>
      </c>
      <c r="D6" s="24" t="s">
        <v>49</v>
      </c>
      <c r="E6" s="24">
        <f>IF(D6="leicht",6,IF(D6="mittel",6,IF(D6="schwer",18,xxx)))</f>
        <v>6</v>
      </c>
      <c r="F6" s="24">
        <f>IF(E6=6,30,IF(E6=18,40,xxx))</f>
        <v>30</v>
      </c>
      <c r="G6" s="23" t="s">
        <v>649</v>
      </c>
      <c r="H6" s="22" t="s">
        <v>1104</v>
      </c>
      <c r="I6" s="62" t="s">
        <v>650</v>
      </c>
      <c r="J6" s="22"/>
      <c r="K6" s="21"/>
    </row>
    <row r="7" spans="2:12" ht="55.2" x14ac:dyDescent="0.3">
      <c r="B7" s="37">
        <v>1</v>
      </c>
      <c r="C7" s="32" t="s">
        <v>76</v>
      </c>
      <c r="D7" s="24" t="s">
        <v>46</v>
      </c>
      <c r="E7" s="24">
        <f>IF(D7="leicht",6,IF(D7="mittel",6,IF(D7="schwer",18,xxx)))</f>
        <v>6</v>
      </c>
      <c r="F7" s="24">
        <f>IF(E7=6,30,IF(E7=18,40,xxx))</f>
        <v>30</v>
      </c>
      <c r="G7" s="23" t="s">
        <v>651</v>
      </c>
      <c r="H7" s="22" t="s">
        <v>1105</v>
      </c>
      <c r="I7" s="62" t="s">
        <v>652</v>
      </c>
      <c r="J7" s="22"/>
      <c r="K7" s="21"/>
    </row>
    <row r="8" spans="2:12" ht="55.2" x14ac:dyDescent="0.3">
      <c r="B8" s="37">
        <v>1</v>
      </c>
      <c r="C8" s="32" t="s">
        <v>76</v>
      </c>
      <c r="D8" s="24" t="s">
        <v>49</v>
      </c>
      <c r="E8" s="24">
        <f>IF(D8="leicht",6,IF(D8="mittel",6,IF(D8="schwer",18,xxx)))</f>
        <v>6</v>
      </c>
      <c r="F8" s="24">
        <f>IF(E8=6,30,IF(E8=18,40,xxx))</f>
        <v>30</v>
      </c>
      <c r="G8" s="23" t="s">
        <v>653</v>
      </c>
      <c r="H8" s="22" t="s">
        <v>1106</v>
      </c>
      <c r="I8" s="22" t="s">
        <v>654</v>
      </c>
      <c r="J8" s="22"/>
      <c r="K8" s="21"/>
    </row>
    <row r="9" spans="2:12" s="80" customFormat="1" ht="55.2" x14ac:dyDescent="0.3">
      <c r="B9" s="72">
        <v>1</v>
      </c>
      <c r="C9" s="73" t="s">
        <v>76</v>
      </c>
      <c r="D9" s="74" t="s">
        <v>49</v>
      </c>
      <c r="E9" s="74">
        <f>IF(D9="leicht",6,IF(D9="mittel",6,IF(D9="schwer",18,xxx)))</f>
        <v>6</v>
      </c>
      <c r="F9" s="74">
        <f>IF(E9=6,30,IF(E9=18,40,xxx))</f>
        <v>30</v>
      </c>
      <c r="G9" s="75" t="s">
        <v>655</v>
      </c>
      <c r="H9" s="76" t="s">
        <v>1380</v>
      </c>
      <c r="I9" s="76" t="s">
        <v>1515</v>
      </c>
      <c r="J9" s="76"/>
      <c r="K9" s="77"/>
      <c r="L9"/>
    </row>
    <row r="10" spans="2:12" ht="138" x14ac:dyDescent="0.3">
      <c r="B10" s="37">
        <v>1</v>
      </c>
      <c r="C10" s="32" t="s">
        <v>76</v>
      </c>
      <c r="D10" s="24" t="s">
        <v>52</v>
      </c>
      <c r="E10" s="24">
        <f>IF(D10="leicht",6,IF(D10="mittel",6,IF(D10="schwer",18,xxx)))</f>
        <v>18</v>
      </c>
      <c r="F10" s="24">
        <f>IF(E10=6,30,IF(E10=18,40,xxx))</f>
        <v>40</v>
      </c>
      <c r="G10" s="23" t="s">
        <v>656</v>
      </c>
      <c r="H10" s="22" t="s">
        <v>1107</v>
      </c>
      <c r="I10" s="64" t="s">
        <v>1108</v>
      </c>
      <c r="J10" s="22"/>
      <c r="K10" s="21"/>
    </row>
    <row r="11" spans="2:12" s="80" customFormat="1" ht="151.80000000000001" x14ac:dyDescent="0.3">
      <c r="B11" s="72">
        <v>1</v>
      </c>
      <c r="C11" s="73" t="s">
        <v>104</v>
      </c>
      <c r="D11" s="74" t="s">
        <v>52</v>
      </c>
      <c r="E11" s="81">
        <f>IF(D11="leicht",6,IF(D11="mittel",6,IF(D11="schwer",18,xxx)))</f>
        <v>18</v>
      </c>
      <c r="F11" s="74">
        <f>IF(E11=6,30,IF(E11=18,40,xxx))</f>
        <v>40</v>
      </c>
      <c r="G11" s="75" t="s">
        <v>657</v>
      </c>
      <c r="H11" s="76" t="s">
        <v>1354</v>
      </c>
      <c r="I11" s="78" t="s">
        <v>1209</v>
      </c>
      <c r="J11" s="76"/>
      <c r="K11" s="79"/>
      <c r="L11"/>
    </row>
    <row r="12" spans="2:12" s="80" customFormat="1" ht="193.2" x14ac:dyDescent="0.3">
      <c r="B12" s="72">
        <v>1</v>
      </c>
      <c r="C12" s="73" t="s">
        <v>104</v>
      </c>
      <c r="D12" s="74" t="s">
        <v>52</v>
      </c>
      <c r="E12" s="74">
        <f>IF(D12="leicht",6,IF(D12="mittel",6,IF(D12="schwer",18,xxx)))</f>
        <v>18</v>
      </c>
      <c r="F12" s="74">
        <f>IF(E12=6,30,IF(E12=18,40,xxx))</f>
        <v>40</v>
      </c>
      <c r="G12" s="75" t="s">
        <v>658</v>
      </c>
      <c r="H12" s="76" t="s">
        <v>1381</v>
      </c>
      <c r="I12" s="82" t="s">
        <v>1210</v>
      </c>
      <c r="J12" s="76"/>
      <c r="K12" s="77"/>
      <c r="L12"/>
    </row>
    <row r="13" spans="2:12" s="80" customFormat="1" ht="41.4" x14ac:dyDescent="0.3">
      <c r="B13" s="72">
        <v>1</v>
      </c>
      <c r="C13" s="73" t="s">
        <v>104</v>
      </c>
      <c r="D13" s="74" t="s">
        <v>49</v>
      </c>
      <c r="E13" s="74">
        <f>IF(D13="leicht",6,IF(D13="mittel",6,IF(D13="schwer",18,xxx)))</f>
        <v>6</v>
      </c>
      <c r="F13" s="74">
        <f>IF(E13=6,30,IF(E13=18,40,xxx))</f>
        <v>30</v>
      </c>
      <c r="G13" s="75" t="s">
        <v>659</v>
      </c>
      <c r="H13" s="76" t="s">
        <v>1211</v>
      </c>
      <c r="I13" s="78" t="s">
        <v>1109</v>
      </c>
      <c r="J13" s="76"/>
      <c r="K13" s="93"/>
      <c r="L13"/>
    </row>
    <row r="14" spans="2:12" ht="55.2" x14ac:dyDescent="0.3">
      <c r="B14" s="37">
        <v>1</v>
      </c>
      <c r="C14" s="32" t="s">
        <v>104</v>
      </c>
      <c r="D14" s="24" t="s">
        <v>46</v>
      </c>
      <c r="E14" s="24">
        <f>IF(D14="leicht",6,IF(D14="mittel",6,IF(D14="schwer",18,xxx)))</f>
        <v>6</v>
      </c>
      <c r="F14" s="24">
        <f>IF(E14=6,30,IF(E14=18,40,xxx))</f>
        <v>30</v>
      </c>
      <c r="G14" s="23" t="s">
        <v>660</v>
      </c>
      <c r="H14" s="22" t="s">
        <v>661</v>
      </c>
      <c r="I14" s="62" t="s">
        <v>1110</v>
      </c>
      <c r="J14" s="22"/>
      <c r="K14" s="21"/>
    </row>
    <row r="15" spans="2:12" s="80" customFormat="1" ht="82.8" x14ac:dyDescent="0.3">
      <c r="B15" s="72">
        <v>1</v>
      </c>
      <c r="C15" s="73" t="s">
        <v>104</v>
      </c>
      <c r="D15" s="74" t="s">
        <v>46</v>
      </c>
      <c r="E15" s="74">
        <f>IF(D15="leicht",6,IF(D15="mittel",6,IF(D15="schwer",18,xxx)))</f>
        <v>6</v>
      </c>
      <c r="F15" s="74">
        <f>IF(E15=6,30,IF(E15=18,40,xxx))</f>
        <v>30</v>
      </c>
      <c r="G15" s="75" t="s">
        <v>662</v>
      </c>
      <c r="H15" s="76" t="s">
        <v>1212</v>
      </c>
      <c r="I15" s="78" t="s">
        <v>1318</v>
      </c>
      <c r="J15" s="76"/>
      <c r="K15" s="77"/>
      <c r="L15"/>
    </row>
    <row r="16" spans="2:12" s="80" customFormat="1" ht="193.2" x14ac:dyDescent="0.3">
      <c r="B16" s="72">
        <v>1</v>
      </c>
      <c r="C16" s="73" t="s">
        <v>115</v>
      </c>
      <c r="D16" s="74" t="s">
        <v>52</v>
      </c>
      <c r="E16" s="74">
        <f>IF(D16="leicht",6,IF(D16="mittel",6,IF(D16="schwer",18,xxx)))</f>
        <v>18</v>
      </c>
      <c r="F16" s="74">
        <f>IF(E16=6,30,IF(E16=18,40,xxx))</f>
        <v>40</v>
      </c>
      <c r="G16" s="75" t="s">
        <v>663</v>
      </c>
      <c r="H16" s="76" t="s">
        <v>1213</v>
      </c>
      <c r="I16" s="78" t="s">
        <v>1319</v>
      </c>
      <c r="J16" s="76"/>
      <c r="K16" s="77"/>
      <c r="L16"/>
    </row>
    <row r="17" spans="2:12" ht="82.8" x14ac:dyDescent="0.3">
      <c r="B17" s="37">
        <v>1</v>
      </c>
      <c r="C17" s="32" t="s">
        <v>115</v>
      </c>
      <c r="D17" s="24" t="s">
        <v>52</v>
      </c>
      <c r="E17" s="24">
        <f>IF(D17="leicht",6,IF(D17="mittel",6,IF(D17="schwer",18,xxx)))</f>
        <v>18</v>
      </c>
      <c r="F17" s="24">
        <f>IF(E17=6,30,IF(E17=18,40,xxx))</f>
        <v>40</v>
      </c>
      <c r="G17" s="23" t="s">
        <v>664</v>
      </c>
      <c r="H17" s="22" t="s">
        <v>1382</v>
      </c>
      <c r="I17" s="64" t="s">
        <v>665</v>
      </c>
      <c r="J17" s="67" t="s">
        <v>378</v>
      </c>
      <c r="K17" s="66" t="s">
        <v>1376</v>
      </c>
      <c r="L17" s="69" t="s">
        <v>1214</v>
      </c>
    </row>
    <row r="18" spans="2:12" s="80" customFormat="1" ht="165.6" x14ac:dyDescent="0.3">
      <c r="B18" s="72">
        <v>1</v>
      </c>
      <c r="C18" s="73" t="s">
        <v>131</v>
      </c>
      <c r="D18" s="74" t="s">
        <v>52</v>
      </c>
      <c r="E18" s="74">
        <f>IF(D18="leicht",6,IF(D18="mittel",6,IF(D18="schwer",18,xxx)))</f>
        <v>18</v>
      </c>
      <c r="F18" s="74">
        <f>IF(E18=6,30,IF(E18=18,40,xxx))</f>
        <v>40</v>
      </c>
      <c r="G18" s="75" t="s">
        <v>666</v>
      </c>
      <c r="H18" s="76" t="s">
        <v>1215</v>
      </c>
      <c r="I18" s="76" t="s">
        <v>1320</v>
      </c>
      <c r="J18" s="76"/>
      <c r="K18" s="77"/>
      <c r="L18" s="79"/>
    </row>
    <row r="19" spans="2:12" s="80" customFormat="1" ht="207" x14ac:dyDescent="0.3">
      <c r="B19" s="72">
        <v>1</v>
      </c>
      <c r="C19" s="73" t="s">
        <v>131</v>
      </c>
      <c r="D19" s="74" t="s">
        <v>52</v>
      </c>
      <c r="E19" s="74">
        <f>IF(D19="leicht",6,IF(D19="mittel",6,IF(D19="schwer",18,xxx)))</f>
        <v>18</v>
      </c>
      <c r="F19" s="74">
        <f>IF(E19=6,30,IF(E19=18,40,xxx))</f>
        <v>40</v>
      </c>
      <c r="G19" s="75" t="s">
        <v>667</v>
      </c>
      <c r="H19" s="76" t="s">
        <v>1216</v>
      </c>
      <c r="I19" s="84" t="s">
        <v>1111</v>
      </c>
      <c r="J19" s="76"/>
      <c r="K19" s="77"/>
      <c r="L19" s="79"/>
    </row>
    <row r="20" spans="2:12" s="80" customFormat="1" ht="179.4" x14ac:dyDescent="0.3">
      <c r="B20" s="72">
        <v>1</v>
      </c>
      <c r="C20" s="68" t="s">
        <v>154</v>
      </c>
      <c r="D20" s="74" t="s">
        <v>46</v>
      </c>
      <c r="E20" s="74">
        <f>IF(D20="leicht",6,IF(D20="mittel",6,IF(D20="schwer",18,xxx)))</f>
        <v>6</v>
      </c>
      <c r="F20" s="74">
        <f>IF(E20=6,30,IF(E20=18,40,xxx))</f>
        <v>30</v>
      </c>
      <c r="G20" s="75" t="s">
        <v>668</v>
      </c>
      <c r="H20" s="76" t="s">
        <v>1217</v>
      </c>
      <c r="I20" s="78" t="s">
        <v>669</v>
      </c>
      <c r="J20" s="76"/>
      <c r="K20" s="66" t="s">
        <v>1516</v>
      </c>
      <c r="L20" s="69" t="s">
        <v>1356</v>
      </c>
    </row>
    <row r="21" spans="2:12" ht="110.4" x14ac:dyDescent="0.3">
      <c r="B21" s="37">
        <v>1</v>
      </c>
      <c r="C21" s="32" t="s">
        <v>45</v>
      </c>
      <c r="D21" s="24" t="s">
        <v>52</v>
      </c>
      <c r="E21" s="24">
        <f>IF(D21="leicht",6,IF(D21="mittel",6,IF(D21="schwer",18,xxx)))</f>
        <v>18</v>
      </c>
      <c r="F21" s="24">
        <f>IF(E21=6,30,IF(E21=18,40,xxx))</f>
        <v>40</v>
      </c>
      <c r="G21" s="23" t="s">
        <v>670</v>
      </c>
      <c r="H21" s="22" t="s">
        <v>1383</v>
      </c>
      <c r="I21" s="64" t="s">
        <v>1517</v>
      </c>
      <c r="J21" s="67" t="s">
        <v>378</v>
      </c>
      <c r="K21" s="66" t="s">
        <v>1377</v>
      </c>
      <c r="L21" s="69" t="s">
        <v>1355</v>
      </c>
    </row>
    <row r="22" spans="2:12" ht="55.2" x14ac:dyDescent="0.3">
      <c r="B22" s="37">
        <v>2</v>
      </c>
      <c r="C22" s="32" t="s">
        <v>169</v>
      </c>
      <c r="D22" s="24" t="s">
        <v>46</v>
      </c>
      <c r="E22" s="24">
        <f>IF(D22="leicht",6,IF(D22="mittel",6,IF(D22="schwer",18,xxx)))</f>
        <v>6</v>
      </c>
      <c r="F22" s="24">
        <f>IF(E22=6,30,IF(E22=18,40,xxx))</f>
        <v>30</v>
      </c>
      <c r="G22" s="23" t="s">
        <v>671</v>
      </c>
      <c r="H22" s="22" t="s">
        <v>1384</v>
      </c>
      <c r="I22" s="62" t="s">
        <v>1518</v>
      </c>
      <c r="J22" s="22"/>
      <c r="K22" s="21"/>
      <c r="L22" s="79"/>
    </row>
    <row r="23" spans="2:12" ht="41.4" x14ac:dyDescent="0.3">
      <c r="B23" s="37">
        <v>2</v>
      </c>
      <c r="C23" s="32" t="s">
        <v>169</v>
      </c>
      <c r="D23" s="24" t="s">
        <v>49</v>
      </c>
      <c r="E23" s="24">
        <f>IF(D23="leicht",6,IF(D23="mittel",6,IF(D23="schwer",18,xxx)))</f>
        <v>6</v>
      </c>
      <c r="F23" s="24">
        <f>IF(E23=6,30,IF(E23=18,40,xxx))</f>
        <v>30</v>
      </c>
      <c r="G23" s="23" t="s">
        <v>672</v>
      </c>
      <c r="H23" s="22" t="s">
        <v>1385</v>
      </c>
      <c r="I23" s="22" t="s">
        <v>1112</v>
      </c>
      <c r="J23" s="22"/>
      <c r="K23" s="63"/>
      <c r="L23" s="79"/>
    </row>
    <row r="24" spans="2:12" ht="234.6" x14ac:dyDescent="0.3">
      <c r="B24" s="37">
        <v>2</v>
      </c>
      <c r="C24" s="32" t="s">
        <v>169</v>
      </c>
      <c r="D24" s="24" t="s">
        <v>52</v>
      </c>
      <c r="E24" s="58">
        <f>IF(D24="leicht",6,IF(D24="mittel",6,IF(D24="schwer",18,xxx)))</f>
        <v>18</v>
      </c>
      <c r="F24" s="24">
        <f>IF(E24=6,30,IF(E24=18,40,xxx))</f>
        <v>40</v>
      </c>
      <c r="G24" s="23" t="s">
        <v>673</v>
      </c>
      <c r="H24" s="22" t="s">
        <v>1176</v>
      </c>
      <c r="I24" s="64" t="s">
        <v>1519</v>
      </c>
      <c r="J24" s="22"/>
      <c r="K24" s="21"/>
      <c r="L24" s="79"/>
    </row>
    <row r="25" spans="2:12" ht="124.2" x14ac:dyDescent="0.3">
      <c r="B25" s="37">
        <v>2</v>
      </c>
      <c r="C25" s="32" t="s">
        <v>169</v>
      </c>
      <c r="D25" s="24" t="s">
        <v>52</v>
      </c>
      <c r="E25" s="24">
        <f>IF(D25="leicht",6,IF(D25="mittel",6,IF(D25="schwer",18,xxx)))</f>
        <v>18</v>
      </c>
      <c r="F25" s="24">
        <f>IF(E25=6,30,IF(E25=18,40,xxx))</f>
        <v>40</v>
      </c>
      <c r="G25" s="23" t="s">
        <v>674</v>
      </c>
      <c r="H25" s="67" t="s">
        <v>1536</v>
      </c>
      <c r="I25" s="70" t="s">
        <v>1357</v>
      </c>
      <c r="J25" s="22"/>
      <c r="K25" s="69" t="s">
        <v>1358</v>
      </c>
      <c r="L25" s="79"/>
    </row>
    <row r="26" spans="2:12" s="80" customFormat="1" ht="110.4" x14ac:dyDescent="0.3">
      <c r="B26" s="72">
        <v>2</v>
      </c>
      <c r="C26" s="73" t="s">
        <v>169</v>
      </c>
      <c r="D26" s="74" t="s">
        <v>52</v>
      </c>
      <c r="E26" s="74">
        <f>IF(D26="leicht",6,IF(D26="mittel",6,IF(D26="schwer",18,xxx)))</f>
        <v>18</v>
      </c>
      <c r="F26" s="74">
        <f>IF(E26=6,30,IF(E26=18,40,xxx))</f>
        <v>40</v>
      </c>
      <c r="G26" s="75" t="s">
        <v>675</v>
      </c>
      <c r="H26" s="76" t="s">
        <v>1219</v>
      </c>
      <c r="I26" s="84" t="s">
        <v>1218</v>
      </c>
      <c r="J26" s="76"/>
      <c r="K26" s="77"/>
      <c r="L26" s="79"/>
    </row>
    <row r="27" spans="2:12" s="80" customFormat="1" ht="55.2" x14ac:dyDescent="0.3">
      <c r="B27" s="72">
        <v>2</v>
      </c>
      <c r="C27" s="73" t="s">
        <v>169</v>
      </c>
      <c r="D27" s="74" t="s">
        <v>49</v>
      </c>
      <c r="E27" s="74">
        <f>IF(D27="leicht",6,IF(D27="mittel",6,IF(D27="schwer",18,xxx)))</f>
        <v>6</v>
      </c>
      <c r="F27" s="74">
        <f>IF(E27=6,30,IF(E27=18,40,xxx))</f>
        <v>30</v>
      </c>
      <c r="G27" s="75" t="s">
        <v>676</v>
      </c>
      <c r="H27" s="76" t="s">
        <v>1220</v>
      </c>
      <c r="I27" s="84" t="s">
        <v>1177</v>
      </c>
      <c r="J27" s="76"/>
      <c r="K27" s="77"/>
      <c r="L27" s="79"/>
    </row>
    <row r="28" spans="2:12" s="80" customFormat="1" ht="27.6" x14ac:dyDescent="0.3">
      <c r="B28" s="72">
        <v>2</v>
      </c>
      <c r="C28" s="73" t="s">
        <v>169</v>
      </c>
      <c r="D28" s="74" t="s">
        <v>46</v>
      </c>
      <c r="E28" s="74">
        <f>IF(D28="leicht",6,IF(D28="mittel",6,IF(D28="schwer",18,xxx)))</f>
        <v>6</v>
      </c>
      <c r="F28" s="74">
        <f>IF(E28=6,30,IF(E28=18,40,xxx))</f>
        <v>30</v>
      </c>
      <c r="G28" s="75" t="s">
        <v>677</v>
      </c>
      <c r="H28" s="76" t="s">
        <v>1221</v>
      </c>
      <c r="I28" s="76" t="s">
        <v>1222</v>
      </c>
      <c r="J28" s="76"/>
      <c r="K28" s="77"/>
      <c r="L28" s="79"/>
    </row>
    <row r="29" spans="2:12" s="80" customFormat="1" ht="193.2" x14ac:dyDescent="0.3">
      <c r="B29" s="72">
        <v>2</v>
      </c>
      <c r="C29" s="73" t="s">
        <v>196</v>
      </c>
      <c r="D29" s="74" t="s">
        <v>52</v>
      </c>
      <c r="E29" s="74">
        <f>IF(D29="leicht",6,IF(D29="mittel",6,IF(D29="schwer",18,xxx)))</f>
        <v>18</v>
      </c>
      <c r="F29" s="74">
        <f>IF(E29=6,30,IF(E29=18,40,xxx))</f>
        <v>40</v>
      </c>
      <c r="G29" s="75" t="s">
        <v>678</v>
      </c>
      <c r="H29" s="76" t="s">
        <v>1359</v>
      </c>
      <c r="I29" s="84" t="s">
        <v>1520</v>
      </c>
      <c r="J29" s="76"/>
      <c r="K29" s="77"/>
      <c r="L29" s="79"/>
    </row>
    <row r="30" spans="2:12" ht="69" x14ac:dyDescent="0.3">
      <c r="B30" s="37">
        <v>2</v>
      </c>
      <c r="C30" s="32" t="s">
        <v>196</v>
      </c>
      <c r="D30" s="24" t="s">
        <v>49</v>
      </c>
      <c r="E30" s="58">
        <f>IF(D30="leicht",6,IF(D30="mittel",6,IF(D30="schwer",18,xxx)))</f>
        <v>6</v>
      </c>
      <c r="F30" s="24">
        <f>IF(E30=6,30,IF(E30=18,40,xxx))</f>
        <v>30</v>
      </c>
      <c r="G30" s="23" t="s">
        <v>679</v>
      </c>
      <c r="H30" s="22" t="s">
        <v>1113</v>
      </c>
      <c r="I30" s="64" t="s">
        <v>1178</v>
      </c>
      <c r="J30" s="22"/>
      <c r="K30" s="21"/>
      <c r="L30" s="79"/>
    </row>
    <row r="31" spans="2:12" s="80" customFormat="1" ht="110.4" x14ac:dyDescent="0.3">
      <c r="B31" s="72">
        <v>2</v>
      </c>
      <c r="C31" s="73" t="s">
        <v>196</v>
      </c>
      <c r="D31" s="74" t="s">
        <v>52</v>
      </c>
      <c r="E31" s="74">
        <f>IF(D31="leicht",6,IF(D31="mittel",6,IF(D31="schwer",18,xxx)))</f>
        <v>18</v>
      </c>
      <c r="F31" s="74">
        <f>IF(E31=6,30,IF(E31=18,40,xxx))</f>
        <v>40</v>
      </c>
      <c r="G31" s="75" t="s">
        <v>680</v>
      </c>
      <c r="H31" s="76" t="s">
        <v>1223</v>
      </c>
      <c r="I31" s="85" t="s">
        <v>1521</v>
      </c>
      <c r="J31" s="76"/>
      <c r="K31" s="77"/>
      <c r="L31" s="79"/>
    </row>
    <row r="32" spans="2:12" ht="41.4" x14ac:dyDescent="0.3">
      <c r="B32" s="37">
        <v>2</v>
      </c>
      <c r="C32" s="32" t="s">
        <v>196</v>
      </c>
      <c r="D32" s="24" t="s">
        <v>46</v>
      </c>
      <c r="E32" s="24">
        <f>IF(D32="leicht",6,IF(D32="mittel",6,IF(D32="schwer",18,xxx)))</f>
        <v>6</v>
      </c>
      <c r="F32" s="24">
        <f>IF(E32=6,30,IF(E32=18,40,xxx))</f>
        <v>30</v>
      </c>
      <c r="G32" s="23" t="s">
        <v>681</v>
      </c>
      <c r="H32" s="22" t="s">
        <v>1386</v>
      </c>
      <c r="I32" s="22" t="s">
        <v>682</v>
      </c>
      <c r="J32" s="22"/>
      <c r="K32" s="21"/>
      <c r="L32" s="79"/>
    </row>
    <row r="33" spans="2:12" ht="151.80000000000001" x14ac:dyDescent="0.3">
      <c r="B33" s="37">
        <v>2</v>
      </c>
      <c r="C33" s="32" t="s">
        <v>196</v>
      </c>
      <c r="D33" s="24" t="s">
        <v>52</v>
      </c>
      <c r="E33" s="24">
        <f>IF(D33="leicht",6,IF(D33="mittel",6,IF(D33="schwer",18,xxx)))</f>
        <v>18</v>
      </c>
      <c r="F33" s="24">
        <f>IF(E33=6,30,IF(E33=18,40,xxx))</f>
        <v>40</v>
      </c>
      <c r="G33" s="23" t="s">
        <v>683</v>
      </c>
      <c r="H33" s="22" t="s">
        <v>1114</v>
      </c>
      <c r="I33" s="22" t="s">
        <v>1522</v>
      </c>
      <c r="J33" s="22"/>
      <c r="K33" s="21"/>
      <c r="L33" s="79"/>
    </row>
    <row r="34" spans="2:12" ht="41.4" x14ac:dyDescent="0.3">
      <c r="B34" s="37">
        <v>2</v>
      </c>
      <c r="C34" s="32" t="s">
        <v>196</v>
      </c>
      <c r="D34" s="24" t="s">
        <v>46</v>
      </c>
      <c r="E34" s="24">
        <f>IF(D34="leicht",6,IF(D34="mittel",6,IF(D34="schwer",18,xxx)))</f>
        <v>6</v>
      </c>
      <c r="F34" s="24">
        <f>IF(E34=6,30,IF(E34=18,40,xxx))</f>
        <v>30</v>
      </c>
      <c r="G34" s="23" t="s">
        <v>684</v>
      </c>
      <c r="H34" s="22" t="s">
        <v>1115</v>
      </c>
      <c r="I34" s="22" t="s">
        <v>1116</v>
      </c>
      <c r="J34" s="22"/>
      <c r="K34" s="21"/>
      <c r="L34" s="79"/>
    </row>
    <row r="35" spans="2:12" ht="165.6" x14ac:dyDescent="0.3">
      <c r="B35" s="37">
        <v>2</v>
      </c>
      <c r="C35" s="32" t="s">
        <v>196</v>
      </c>
      <c r="D35" s="24" t="s">
        <v>52</v>
      </c>
      <c r="E35" s="24">
        <f>IF(D35="leicht",6,IF(D35="mittel",6,IF(D35="schwer",18,xxx)))</f>
        <v>18</v>
      </c>
      <c r="F35" s="24">
        <f>IF(E35=6,30,IF(E35=18,40,xxx))</f>
        <v>40</v>
      </c>
      <c r="G35" s="23" t="s">
        <v>685</v>
      </c>
      <c r="H35" s="22" t="s">
        <v>1387</v>
      </c>
      <c r="I35" s="64" t="s">
        <v>1523</v>
      </c>
      <c r="J35" s="22"/>
      <c r="K35" s="21"/>
      <c r="L35" s="79"/>
    </row>
    <row r="36" spans="2:12" s="80" customFormat="1" ht="193.2" x14ac:dyDescent="0.3">
      <c r="B36" s="72">
        <v>2</v>
      </c>
      <c r="C36" s="73" t="s">
        <v>220</v>
      </c>
      <c r="D36" s="74" t="s">
        <v>52</v>
      </c>
      <c r="E36" s="81">
        <f>IF(D36="leicht",6,IF(D36="mittel",6,IF(D36="schwer",18,xxx)))</f>
        <v>18</v>
      </c>
      <c r="F36" s="74">
        <f>IF(E36=6,30,IF(E36=18,40,xxx))</f>
        <v>40</v>
      </c>
      <c r="G36" s="75" t="s">
        <v>686</v>
      </c>
      <c r="H36" s="76" t="s">
        <v>687</v>
      </c>
      <c r="I36" s="82" t="s">
        <v>1524</v>
      </c>
      <c r="J36" s="76"/>
      <c r="K36" s="77"/>
      <c r="L36" s="79"/>
    </row>
    <row r="37" spans="2:12" s="80" customFormat="1" ht="41.4" x14ac:dyDescent="0.3">
      <c r="B37" s="72">
        <v>2</v>
      </c>
      <c r="C37" s="73" t="s">
        <v>220</v>
      </c>
      <c r="D37" s="74" t="s">
        <v>46</v>
      </c>
      <c r="E37" s="74">
        <f>IF(D37="leicht",6,IF(D37="mittel",6,IF(D37="schwer",18,xxx)))</f>
        <v>6</v>
      </c>
      <c r="F37" s="74">
        <f>IF(E37=6,30,IF(E37=18,40,xxx))</f>
        <v>30</v>
      </c>
      <c r="G37" s="75" t="s">
        <v>688</v>
      </c>
      <c r="H37" s="76" t="s">
        <v>1224</v>
      </c>
      <c r="I37" s="78" t="s">
        <v>689</v>
      </c>
      <c r="J37" s="76"/>
      <c r="K37" s="77"/>
      <c r="L37" s="79"/>
    </row>
    <row r="38" spans="2:12" ht="55.2" x14ac:dyDescent="0.3">
      <c r="B38" s="37">
        <v>2</v>
      </c>
      <c r="C38" s="32" t="s">
        <v>220</v>
      </c>
      <c r="D38" s="24" t="s">
        <v>49</v>
      </c>
      <c r="E38" s="24">
        <f>IF(D38="leicht",6,IF(D38="mittel",6,IF(D38="schwer",18,xxx)))</f>
        <v>6</v>
      </c>
      <c r="F38" s="24">
        <f>IF(E38=6,30,IF(E38=18,40,xxx))</f>
        <v>30</v>
      </c>
      <c r="G38" s="23" t="s">
        <v>690</v>
      </c>
      <c r="H38" s="22" t="s">
        <v>1388</v>
      </c>
      <c r="I38" s="22" t="s">
        <v>1117</v>
      </c>
      <c r="J38" s="22"/>
      <c r="K38" s="21"/>
      <c r="L38" s="79"/>
    </row>
    <row r="39" spans="2:12" s="80" customFormat="1" ht="262.2" x14ac:dyDescent="0.3">
      <c r="B39" s="72">
        <v>2</v>
      </c>
      <c r="C39" s="73" t="s">
        <v>252</v>
      </c>
      <c r="D39" s="74" t="s">
        <v>52</v>
      </c>
      <c r="E39" s="74">
        <f>IF(D39="leicht",6,IF(D39="mittel",6,IF(D39="schwer",18,xxx)))</f>
        <v>18</v>
      </c>
      <c r="F39" s="74">
        <f>IF(E39=6,30,IF(E39=18,40,xxx))</f>
        <v>40</v>
      </c>
      <c r="G39" s="75" t="s">
        <v>691</v>
      </c>
      <c r="H39" s="76" t="s">
        <v>1230</v>
      </c>
      <c r="I39" s="82" t="s">
        <v>1231</v>
      </c>
      <c r="J39" s="76"/>
      <c r="K39" s="77"/>
      <c r="L39" s="79"/>
    </row>
    <row r="40" spans="2:12" ht="179.4" x14ac:dyDescent="0.3">
      <c r="B40" s="37">
        <v>2</v>
      </c>
      <c r="C40" s="32" t="s">
        <v>255</v>
      </c>
      <c r="D40" s="24" t="s">
        <v>52</v>
      </c>
      <c r="E40" s="24">
        <f>IF(D40="leicht",6,IF(D40="mittel",6,IF(D40="schwer",18,xxx)))</f>
        <v>18</v>
      </c>
      <c r="F40" s="24">
        <f>IF(E40=6,30,IF(E40=18,40,xxx))</f>
        <v>40</v>
      </c>
      <c r="G40" s="23" t="s">
        <v>692</v>
      </c>
      <c r="H40" s="22" t="s">
        <v>1179</v>
      </c>
      <c r="I40" s="64" t="s">
        <v>1180</v>
      </c>
      <c r="J40" s="22"/>
      <c r="K40" s="21"/>
      <c r="L40" s="79"/>
    </row>
    <row r="41" spans="2:12" ht="69" x14ac:dyDescent="0.3">
      <c r="B41" s="37">
        <v>2</v>
      </c>
      <c r="C41" s="32" t="s">
        <v>255</v>
      </c>
      <c r="D41" s="24" t="s">
        <v>49</v>
      </c>
      <c r="E41" s="24">
        <f>IF(D41="leicht",6,IF(D41="mittel",6,IF(D41="schwer",18,xxx)))</f>
        <v>6</v>
      </c>
      <c r="F41" s="24">
        <f>IF(E41=6,30,IF(E41=18,40,xxx))</f>
        <v>30</v>
      </c>
      <c r="G41" s="23" t="s">
        <v>693</v>
      </c>
      <c r="H41" s="22" t="s">
        <v>1118</v>
      </c>
      <c r="I41" s="22" t="s">
        <v>1119</v>
      </c>
      <c r="J41" s="22"/>
      <c r="K41" s="21"/>
      <c r="L41" s="79"/>
    </row>
    <row r="42" spans="2:12" s="80" customFormat="1" ht="69" x14ac:dyDescent="0.3">
      <c r="B42" s="72">
        <v>3</v>
      </c>
      <c r="C42" s="73" t="s">
        <v>283</v>
      </c>
      <c r="D42" s="74" t="s">
        <v>49</v>
      </c>
      <c r="E42" s="74">
        <f>IF(D42="leicht",6,IF(D42="mittel",6,IF(D42="schwer",18,xxx)))</f>
        <v>6</v>
      </c>
      <c r="F42" s="74">
        <f>IF(E42=6,30,IF(E42=18,40,xxx))</f>
        <v>30</v>
      </c>
      <c r="G42" s="75" t="s">
        <v>694</v>
      </c>
      <c r="H42" s="76" t="s">
        <v>695</v>
      </c>
      <c r="I42" s="76" t="s">
        <v>696</v>
      </c>
      <c r="J42" s="76"/>
      <c r="K42" s="77"/>
      <c r="L42" s="79"/>
    </row>
    <row r="43" spans="2:12" ht="151.80000000000001" x14ac:dyDescent="0.3">
      <c r="B43" s="37">
        <v>3</v>
      </c>
      <c r="C43" s="32" t="s">
        <v>283</v>
      </c>
      <c r="D43" s="24" t="s">
        <v>52</v>
      </c>
      <c r="E43" s="24">
        <f>IF(D43="leicht",6,IF(D43="mittel",6,IF(D43="schwer",18,xxx)))</f>
        <v>18</v>
      </c>
      <c r="F43" s="24">
        <f>IF(E43=6,30,IF(E43=18,40,xxx))</f>
        <v>40</v>
      </c>
      <c r="G43" s="23" t="s">
        <v>697</v>
      </c>
      <c r="H43" s="22" t="s">
        <v>1389</v>
      </c>
      <c r="I43" s="64" t="s">
        <v>1181</v>
      </c>
      <c r="J43" s="67" t="s">
        <v>75</v>
      </c>
      <c r="K43" s="66" t="s">
        <v>1378</v>
      </c>
      <c r="L43" s="69" t="s">
        <v>1360</v>
      </c>
    </row>
    <row r="44" spans="2:12" ht="234.6" x14ac:dyDescent="0.3">
      <c r="B44" s="37">
        <v>3</v>
      </c>
      <c r="C44" s="32" t="s">
        <v>283</v>
      </c>
      <c r="D44" s="24" t="s">
        <v>52</v>
      </c>
      <c r="E44" s="24">
        <f>IF(D44="leicht",6,IF(D44="mittel",6,IF(D44="schwer",18,xxx)))</f>
        <v>18</v>
      </c>
      <c r="F44" s="24">
        <f>IF(E44=6,30,IF(E44=18,40,xxx))</f>
        <v>40</v>
      </c>
      <c r="G44" s="23" t="s">
        <v>698</v>
      </c>
      <c r="H44" s="22" t="s">
        <v>1390</v>
      </c>
      <c r="I44" s="64" t="s">
        <v>1120</v>
      </c>
      <c r="J44" s="67" t="s">
        <v>75</v>
      </c>
      <c r="K44" s="66" t="s">
        <v>1378</v>
      </c>
      <c r="L44" s="69" t="s">
        <v>1361</v>
      </c>
    </row>
    <row r="45" spans="2:12" ht="110.4" x14ac:dyDescent="0.3">
      <c r="B45" s="37">
        <v>3</v>
      </c>
      <c r="C45" s="32" t="s">
        <v>283</v>
      </c>
      <c r="D45" s="24" t="s">
        <v>52</v>
      </c>
      <c r="E45" s="24">
        <f>IF(D45="leicht",6,IF(D45="mittel",6,IF(D45="schwer",18,xxx)))</f>
        <v>18</v>
      </c>
      <c r="F45" s="24">
        <f>IF(E45=6,30,IF(E45=18,40,xxx))</f>
        <v>40</v>
      </c>
      <c r="G45" s="23" t="s">
        <v>699</v>
      </c>
      <c r="H45" s="22" t="s">
        <v>1121</v>
      </c>
      <c r="I45" s="64" t="s">
        <v>700</v>
      </c>
      <c r="J45" s="22"/>
      <c r="K45" s="21"/>
      <c r="L45" s="79"/>
    </row>
    <row r="46" spans="2:12" s="80" customFormat="1" ht="55.2" x14ac:dyDescent="0.3">
      <c r="B46" s="72">
        <v>3</v>
      </c>
      <c r="C46" s="73" t="s">
        <v>283</v>
      </c>
      <c r="D46" s="74" t="s">
        <v>49</v>
      </c>
      <c r="E46" s="74">
        <f>IF(D46="leicht",6,IF(D46="mittel",6,IF(D46="schwer",18,xxx)))</f>
        <v>6</v>
      </c>
      <c r="F46" s="74">
        <f>IF(E46=6,30,IF(E46=18,40,xxx))</f>
        <v>30</v>
      </c>
      <c r="G46" s="75" t="s">
        <v>701</v>
      </c>
      <c r="H46" s="76" t="s">
        <v>1122</v>
      </c>
      <c r="I46" s="76" t="s">
        <v>1123</v>
      </c>
      <c r="J46" s="76"/>
      <c r="K46" s="77"/>
      <c r="L46" s="79"/>
    </row>
    <row r="47" spans="2:12" s="80" customFormat="1" ht="41.4" x14ac:dyDescent="0.3">
      <c r="B47" s="72">
        <v>3</v>
      </c>
      <c r="C47" s="73" t="s">
        <v>305</v>
      </c>
      <c r="D47" s="74" t="s">
        <v>46</v>
      </c>
      <c r="E47" s="74">
        <f>IF(D47="leicht",6,IF(D47="mittel",6,IF(D47="schwer",18,xxx)))</f>
        <v>6</v>
      </c>
      <c r="F47" s="74">
        <f>IF(E47=6,30,IF(E47=18,40,xxx))</f>
        <v>30</v>
      </c>
      <c r="G47" s="75" t="s">
        <v>702</v>
      </c>
      <c r="H47" s="76" t="s">
        <v>1305</v>
      </c>
      <c r="I47" s="76" t="s">
        <v>1306</v>
      </c>
      <c r="J47" s="76"/>
      <c r="K47" s="77"/>
      <c r="L47" s="79"/>
    </row>
    <row r="48" spans="2:12" s="80" customFormat="1" ht="41.4" x14ac:dyDescent="0.3">
      <c r="B48" s="72">
        <v>3</v>
      </c>
      <c r="C48" s="73" t="s">
        <v>305</v>
      </c>
      <c r="D48" s="74" t="s">
        <v>49</v>
      </c>
      <c r="E48" s="74">
        <f>IF(D48="leicht",6,IF(D48="mittel",6,IF(D48="schwer",18,xxx)))</f>
        <v>6</v>
      </c>
      <c r="F48" s="74">
        <f>IF(E48=6,30,IF(E48=18,40,xxx))</f>
        <v>30</v>
      </c>
      <c r="G48" s="75" t="s">
        <v>703</v>
      </c>
      <c r="H48" s="76" t="s">
        <v>1238</v>
      </c>
      <c r="I48" s="76" t="s">
        <v>1525</v>
      </c>
      <c r="J48" s="76"/>
      <c r="K48" s="77"/>
      <c r="L48" s="79"/>
    </row>
    <row r="49" spans="2:12" s="80" customFormat="1" ht="165.6" x14ac:dyDescent="0.3">
      <c r="B49" s="72">
        <v>3</v>
      </c>
      <c r="C49" s="73" t="s">
        <v>305</v>
      </c>
      <c r="D49" s="74" t="s">
        <v>52</v>
      </c>
      <c r="E49" s="74">
        <f>IF(D49="leicht",6,IF(D49="mittel",6,IF(D49="schwer",18,xxx)))</f>
        <v>18</v>
      </c>
      <c r="F49" s="74">
        <f>IF(E49=6,30,IF(E49=18,40,xxx))</f>
        <v>40</v>
      </c>
      <c r="G49" s="75" t="s">
        <v>704</v>
      </c>
      <c r="H49" s="76" t="s">
        <v>1239</v>
      </c>
      <c r="I49" s="84" t="s">
        <v>1240</v>
      </c>
      <c r="J49" s="76"/>
      <c r="K49" s="77"/>
      <c r="L49" s="79"/>
    </row>
    <row r="50" spans="2:12" s="80" customFormat="1" ht="55.2" x14ac:dyDescent="0.3">
      <c r="B50" s="72">
        <v>3</v>
      </c>
      <c r="C50" s="73" t="s">
        <v>305</v>
      </c>
      <c r="D50" s="74" t="s">
        <v>46</v>
      </c>
      <c r="E50" s="74">
        <f>IF(D50="leicht",6,IF(D50="mittel",6,IF(D50="schwer",18,xxx)))</f>
        <v>6</v>
      </c>
      <c r="F50" s="74">
        <f>IF(E50=6,30,IF(E50=18,40,xxx))</f>
        <v>30</v>
      </c>
      <c r="G50" s="75" t="s">
        <v>705</v>
      </c>
      <c r="H50" s="76" t="s">
        <v>1243</v>
      </c>
      <c r="I50" s="84" t="s">
        <v>1244</v>
      </c>
      <c r="J50" s="76"/>
      <c r="K50" s="77"/>
      <c r="L50" s="79"/>
    </row>
    <row r="51" spans="2:12" ht="55.2" x14ac:dyDescent="0.3">
      <c r="B51" s="37">
        <v>3</v>
      </c>
      <c r="C51" s="32" t="s">
        <v>305</v>
      </c>
      <c r="D51" s="24" t="s">
        <v>49</v>
      </c>
      <c r="E51" s="24">
        <f>IF(D51="leicht",6,IF(D51="mittel",6,IF(D51="schwer",18,xxx)))</f>
        <v>6</v>
      </c>
      <c r="F51" s="24">
        <f>IF(E51=6,30,IF(E51=18,40,xxx))</f>
        <v>30</v>
      </c>
      <c r="G51" s="23" t="s">
        <v>706</v>
      </c>
      <c r="H51" s="22" t="s">
        <v>1391</v>
      </c>
      <c r="I51" s="62" t="s">
        <v>1526</v>
      </c>
      <c r="J51" s="22"/>
      <c r="K51" s="21"/>
      <c r="L51" s="79"/>
    </row>
    <row r="52" spans="2:12" ht="41.4" x14ac:dyDescent="0.3">
      <c r="B52" s="37">
        <v>3</v>
      </c>
      <c r="C52" s="32" t="s">
        <v>305</v>
      </c>
      <c r="D52" s="24" t="s">
        <v>46</v>
      </c>
      <c r="E52" s="24">
        <f>IF(D52="leicht",6,IF(D52="mittel",6,IF(D52="schwer",18,xxx)))</f>
        <v>6</v>
      </c>
      <c r="F52" s="24">
        <f>IF(E52=6,30,IF(E52=18,40,xxx))</f>
        <v>30</v>
      </c>
      <c r="G52" s="23" t="s">
        <v>707</v>
      </c>
      <c r="H52" s="22" t="s">
        <v>1124</v>
      </c>
      <c r="I52" s="22" t="s">
        <v>708</v>
      </c>
      <c r="J52" s="22"/>
      <c r="K52" s="21"/>
      <c r="L52" s="79"/>
    </row>
    <row r="53" spans="2:12" s="80" customFormat="1" ht="179.4" x14ac:dyDescent="0.3">
      <c r="B53" s="72">
        <v>3</v>
      </c>
      <c r="C53" s="73" t="s">
        <v>305</v>
      </c>
      <c r="D53" s="74" t="s">
        <v>52</v>
      </c>
      <c r="E53" s="74">
        <f>IF(D53="leicht",6,IF(D53="mittel",6,IF(D53="schwer",18,xxx)))</f>
        <v>18</v>
      </c>
      <c r="F53" s="74">
        <f>IF(E53=6,30,IF(E53=18,40,xxx))</f>
        <v>40</v>
      </c>
      <c r="G53" s="75" t="s">
        <v>709</v>
      </c>
      <c r="H53" s="76" t="s">
        <v>1252</v>
      </c>
      <c r="I53" s="85" t="s">
        <v>1325</v>
      </c>
      <c r="J53" s="76"/>
      <c r="K53" s="77"/>
      <c r="L53" s="79"/>
    </row>
    <row r="54" spans="2:12" s="80" customFormat="1" ht="220.8" x14ac:dyDescent="0.3">
      <c r="B54" s="72">
        <v>3</v>
      </c>
      <c r="C54" s="73" t="s">
        <v>319</v>
      </c>
      <c r="D54" s="74" t="s">
        <v>52</v>
      </c>
      <c r="E54" s="74">
        <f>IF(D54="leicht",6,IF(D54="mittel",6,IF(D54="schwer",18,xxx)))</f>
        <v>18</v>
      </c>
      <c r="F54" s="74">
        <f>IF(E54=6,30,IF(E54=18,40,xxx))</f>
        <v>40</v>
      </c>
      <c r="G54" s="75" t="s">
        <v>710</v>
      </c>
      <c r="H54" s="76" t="s">
        <v>1253</v>
      </c>
      <c r="I54" s="82" t="s">
        <v>1527</v>
      </c>
      <c r="J54" s="76"/>
      <c r="K54" s="77"/>
      <c r="L54" s="79"/>
    </row>
    <row r="55" spans="2:12" ht="55.2" x14ac:dyDescent="0.3">
      <c r="B55" s="37">
        <v>3</v>
      </c>
      <c r="C55" s="32" t="s">
        <v>319</v>
      </c>
      <c r="D55" s="24" t="s">
        <v>49</v>
      </c>
      <c r="E55" s="24">
        <f>IF(D55="leicht",6,IF(D55="mittel",6,IF(D55="schwer",18,xxx)))</f>
        <v>6</v>
      </c>
      <c r="F55" s="24">
        <f>IF(E55=6,30,IF(E55=18,40,xxx))</f>
        <v>30</v>
      </c>
      <c r="G55" s="23" t="s">
        <v>711</v>
      </c>
      <c r="H55" s="22" t="s">
        <v>1392</v>
      </c>
      <c r="I55" s="62" t="s">
        <v>712</v>
      </c>
      <c r="J55" s="22"/>
      <c r="K55" s="21"/>
      <c r="L55" s="79"/>
    </row>
    <row r="56" spans="2:12" ht="27.6" x14ac:dyDescent="0.3">
      <c r="B56" s="37">
        <v>3</v>
      </c>
      <c r="C56" s="32" t="s">
        <v>319</v>
      </c>
      <c r="D56" s="24" t="s">
        <v>46</v>
      </c>
      <c r="E56" s="24">
        <f>IF(D56="leicht",6,IF(D56="mittel",6,IF(D56="schwer",18,xxx)))</f>
        <v>6</v>
      </c>
      <c r="F56" s="24">
        <f>IF(E56=6,30,IF(E56=18,40,xxx))</f>
        <v>30</v>
      </c>
      <c r="G56" s="23" t="s">
        <v>713</v>
      </c>
      <c r="H56" s="22" t="s">
        <v>1125</v>
      </c>
      <c r="I56" s="22" t="s">
        <v>714</v>
      </c>
      <c r="J56" s="22"/>
      <c r="K56" s="21"/>
      <c r="L56" s="79"/>
    </row>
    <row r="57" spans="2:12" s="80" customFormat="1" ht="96.6" x14ac:dyDescent="0.3">
      <c r="B57" s="72">
        <v>3</v>
      </c>
      <c r="C57" s="73" t="s">
        <v>319</v>
      </c>
      <c r="D57" s="74" t="s">
        <v>52</v>
      </c>
      <c r="E57" s="74">
        <f>IF(D57="leicht",6,IF(D57="mittel",6,IF(D57="schwer",18,xxx)))</f>
        <v>18</v>
      </c>
      <c r="F57" s="74">
        <f>IF(E57=6,30,IF(E57=18,40,xxx))</f>
        <v>40</v>
      </c>
      <c r="G57" s="75" t="s">
        <v>715</v>
      </c>
      <c r="H57" s="76" t="s">
        <v>1362</v>
      </c>
      <c r="I57" s="84" t="s">
        <v>716</v>
      </c>
      <c r="J57" s="76"/>
      <c r="K57" s="77"/>
      <c r="L57" s="79"/>
    </row>
    <row r="58" spans="2:12" s="80" customFormat="1" ht="138" x14ac:dyDescent="0.3">
      <c r="B58" s="72">
        <v>3</v>
      </c>
      <c r="C58" s="73" t="s">
        <v>339</v>
      </c>
      <c r="D58" s="74" t="s">
        <v>52</v>
      </c>
      <c r="E58" s="74">
        <f>IF(D58="leicht",6,IF(D58="mittel",6,IF(D58="schwer",18,xxx)))</f>
        <v>18</v>
      </c>
      <c r="F58" s="74">
        <f>IF(E58=6,30,IF(E58=18,40,xxx))</f>
        <v>40</v>
      </c>
      <c r="G58" s="75" t="s">
        <v>717</v>
      </c>
      <c r="H58" s="76" t="s">
        <v>1254</v>
      </c>
      <c r="I58" s="84" t="s">
        <v>1255</v>
      </c>
      <c r="J58" s="76"/>
      <c r="K58" s="77"/>
      <c r="L58" s="79"/>
    </row>
    <row r="59" spans="2:12" s="80" customFormat="1" ht="151.80000000000001" x14ac:dyDescent="0.3">
      <c r="B59" s="72">
        <v>3</v>
      </c>
      <c r="C59" s="73" t="s">
        <v>718</v>
      </c>
      <c r="D59" s="74" t="s">
        <v>52</v>
      </c>
      <c r="E59" s="74">
        <f>IF(D59="leicht",6,IF(D59="mittel",6,IF(D59="schwer",18,xxx)))</f>
        <v>18</v>
      </c>
      <c r="F59" s="74">
        <f>IF(E59=6,30,IF(E59=18,40,xxx))</f>
        <v>40</v>
      </c>
      <c r="G59" s="75" t="s">
        <v>719</v>
      </c>
      <c r="H59" s="76" t="s">
        <v>1363</v>
      </c>
      <c r="I59" s="85" t="s">
        <v>1257</v>
      </c>
      <c r="J59" s="76"/>
      <c r="K59" s="66" t="s">
        <v>1364</v>
      </c>
      <c r="L59" s="79"/>
    </row>
    <row r="60" spans="2:12" ht="96.6" x14ac:dyDescent="0.3">
      <c r="B60" s="37">
        <v>3</v>
      </c>
      <c r="C60" s="73" t="s">
        <v>718</v>
      </c>
      <c r="D60" s="24" t="s">
        <v>46</v>
      </c>
      <c r="E60" s="24">
        <f>IF(D60="leicht",6,IF(D60="mittel",6,IF(D60="schwer",18,xxx)))</f>
        <v>6</v>
      </c>
      <c r="F60" s="24">
        <f>IF(E60=6,30,IF(E60=18,40,xxx))</f>
        <v>30</v>
      </c>
      <c r="G60" s="23" t="s">
        <v>720</v>
      </c>
      <c r="H60" s="22" t="s">
        <v>1126</v>
      </c>
      <c r="I60" s="64" t="s">
        <v>1182</v>
      </c>
      <c r="J60" s="22"/>
      <c r="K60" s="66" t="s">
        <v>1365</v>
      </c>
      <c r="L60" s="79"/>
    </row>
    <row r="61" spans="2:12" ht="124.2" x14ac:dyDescent="0.3">
      <c r="B61" s="37">
        <v>3</v>
      </c>
      <c r="C61" s="32" t="s">
        <v>721</v>
      </c>
      <c r="D61" s="24" t="s">
        <v>52</v>
      </c>
      <c r="E61" s="58">
        <f>IF(D61="leicht",6,IF(D61="mittel",6,IF(D61="schwer",18,xxx)))</f>
        <v>18</v>
      </c>
      <c r="F61" s="24">
        <f>IF(E61=6,30,IF(E61=18,40,xxx))</f>
        <v>40</v>
      </c>
      <c r="G61" s="23" t="s">
        <v>722</v>
      </c>
      <c r="H61" s="22" t="s">
        <v>1127</v>
      </c>
      <c r="I61" s="62" t="s">
        <v>1528</v>
      </c>
      <c r="J61" s="22"/>
      <c r="K61" s="21"/>
      <c r="L61" s="79"/>
    </row>
    <row r="62" spans="2:12" ht="82.8" x14ac:dyDescent="0.3">
      <c r="B62" s="37">
        <v>4</v>
      </c>
      <c r="C62" s="32" t="s">
        <v>379</v>
      </c>
      <c r="D62" s="24" t="s">
        <v>49</v>
      </c>
      <c r="E62" s="24">
        <f>IF(D62="leicht",6,IF(D62="mittel",6,IF(D62="schwer",18,xxx)))</f>
        <v>6</v>
      </c>
      <c r="F62" s="24">
        <f>IF(E62=6,30,IF(E62=18,40,xxx))</f>
        <v>30</v>
      </c>
      <c r="G62" s="23" t="s">
        <v>723</v>
      </c>
      <c r="H62" s="22" t="s">
        <v>1393</v>
      </c>
      <c r="I62" s="64" t="s">
        <v>1529</v>
      </c>
      <c r="J62" s="22"/>
      <c r="K62" s="21"/>
      <c r="L62" s="79"/>
    </row>
    <row r="63" spans="2:12" ht="69" x14ac:dyDescent="0.3">
      <c r="B63" s="37">
        <v>4</v>
      </c>
      <c r="C63" s="32" t="s">
        <v>379</v>
      </c>
      <c r="D63" s="24" t="s">
        <v>46</v>
      </c>
      <c r="E63" s="24">
        <f>IF(D63="leicht",6,IF(D63="mittel",6,IF(D63="schwer",18,xxx)))</f>
        <v>6</v>
      </c>
      <c r="F63" s="24">
        <f>IF(E63=6,30,IF(E63=18,40,xxx))</f>
        <v>30</v>
      </c>
      <c r="G63" s="23" t="s">
        <v>724</v>
      </c>
      <c r="H63" s="22" t="s">
        <v>725</v>
      </c>
      <c r="I63" s="64" t="s">
        <v>1183</v>
      </c>
      <c r="J63" s="22"/>
      <c r="K63" s="21"/>
      <c r="L63" s="79"/>
    </row>
    <row r="64" spans="2:12" s="80" customFormat="1" ht="151.80000000000001" x14ac:dyDescent="0.3">
      <c r="B64" s="72">
        <v>4</v>
      </c>
      <c r="C64" s="73" t="s">
        <v>379</v>
      </c>
      <c r="D64" s="74" t="s">
        <v>52</v>
      </c>
      <c r="E64" s="74">
        <f>IF(D64="leicht",6,IF(D64="mittel",6,IF(D64="schwer",18,xxx)))</f>
        <v>18</v>
      </c>
      <c r="F64" s="74">
        <f>IF(E64=6,30,IF(E64=18,40,xxx))</f>
        <v>40</v>
      </c>
      <c r="G64" s="75" t="s">
        <v>726</v>
      </c>
      <c r="H64" s="76" t="s">
        <v>1394</v>
      </c>
      <c r="I64" s="85" t="s">
        <v>1259</v>
      </c>
      <c r="J64" s="76"/>
      <c r="K64" s="77"/>
      <c r="L64" s="79"/>
    </row>
    <row r="65" spans="2:12" ht="193.2" x14ac:dyDescent="0.3">
      <c r="B65" s="37">
        <v>4</v>
      </c>
      <c r="C65" s="32" t="s">
        <v>379</v>
      </c>
      <c r="D65" s="24" t="s">
        <v>52</v>
      </c>
      <c r="E65" s="24">
        <f>IF(D65="leicht",6,IF(D65="mittel",6,IF(D65="schwer",18,xxx)))</f>
        <v>18</v>
      </c>
      <c r="F65" s="24">
        <f>IF(E65=6,30,IF(E65=18,40,xxx))</f>
        <v>40</v>
      </c>
      <c r="G65" s="23" t="s">
        <v>727</v>
      </c>
      <c r="H65" s="22" t="s">
        <v>1128</v>
      </c>
      <c r="I65" s="64" t="s">
        <v>1184</v>
      </c>
      <c r="J65" s="22"/>
      <c r="K65" s="21"/>
      <c r="L65" s="79"/>
    </row>
    <row r="66" spans="2:12" s="80" customFormat="1" ht="27.6" x14ac:dyDescent="0.3">
      <c r="B66" s="72">
        <v>4</v>
      </c>
      <c r="C66" s="73" t="s">
        <v>379</v>
      </c>
      <c r="D66" s="74" t="s">
        <v>46</v>
      </c>
      <c r="E66" s="74">
        <f>IF(D66="leicht",6,IF(D66="mittel",6,IF(D66="schwer",18,xxx)))</f>
        <v>6</v>
      </c>
      <c r="F66" s="74">
        <f>IF(E66=6,30,IF(E66=18,40,xxx))</f>
        <v>30</v>
      </c>
      <c r="G66" s="75" t="s">
        <v>728</v>
      </c>
      <c r="H66" s="76" t="s">
        <v>1129</v>
      </c>
      <c r="I66" s="76" t="s">
        <v>1260</v>
      </c>
      <c r="J66" s="76"/>
      <c r="K66" s="77"/>
      <c r="L66" s="79"/>
    </row>
    <row r="67" spans="2:12" s="80" customFormat="1" ht="151.80000000000001" x14ac:dyDescent="0.3">
      <c r="B67" s="72">
        <v>4</v>
      </c>
      <c r="C67" s="73" t="s">
        <v>379</v>
      </c>
      <c r="D67" s="74" t="s">
        <v>52</v>
      </c>
      <c r="E67" s="74">
        <f>IF(D67="leicht",6,IF(D67="mittel",6,IF(D67="schwer",18,xxx)))</f>
        <v>18</v>
      </c>
      <c r="F67" s="74">
        <f>IF(E67=6,30,IF(E67=18,40,xxx))</f>
        <v>40</v>
      </c>
      <c r="G67" s="75" t="s">
        <v>729</v>
      </c>
      <c r="H67" s="76" t="s">
        <v>1395</v>
      </c>
      <c r="I67" s="85" t="s">
        <v>1530</v>
      </c>
      <c r="J67" s="76"/>
      <c r="K67" s="77"/>
      <c r="L67" s="79"/>
    </row>
    <row r="68" spans="2:12" s="80" customFormat="1" ht="179.4" x14ac:dyDescent="0.3">
      <c r="B68" s="72">
        <v>4</v>
      </c>
      <c r="C68" s="73" t="s">
        <v>379</v>
      </c>
      <c r="D68" s="74" t="s">
        <v>52</v>
      </c>
      <c r="E68" s="74">
        <f>IF(D68="leicht",6,IF(D68="mittel",6,IF(D68="schwer",18,xxx)))</f>
        <v>18</v>
      </c>
      <c r="F68" s="74">
        <f>IF(E68=6,30,IF(E68=18,40,xxx))</f>
        <v>40</v>
      </c>
      <c r="G68" s="75" t="s">
        <v>730</v>
      </c>
      <c r="H68" s="76" t="s">
        <v>1396</v>
      </c>
      <c r="I68" s="84" t="s">
        <v>1185</v>
      </c>
      <c r="J68" s="76"/>
      <c r="K68" s="77"/>
      <c r="L68" s="79"/>
    </row>
    <row r="69" spans="2:12" s="80" customFormat="1" ht="207" x14ac:dyDescent="0.3">
      <c r="B69" s="72">
        <v>4</v>
      </c>
      <c r="C69" s="73" t="s">
        <v>379</v>
      </c>
      <c r="D69" s="74" t="s">
        <v>52</v>
      </c>
      <c r="E69" s="74">
        <f>IF(D69="leicht",6,IF(D69="mittel",6,IF(D69="schwer",18,xxx)))</f>
        <v>18</v>
      </c>
      <c r="F69" s="74">
        <f>IF(E69=6,30,IF(E69=18,40,xxx))</f>
        <v>40</v>
      </c>
      <c r="G69" s="75" t="s">
        <v>731</v>
      </c>
      <c r="H69" s="76" t="s">
        <v>1261</v>
      </c>
      <c r="I69" s="84" t="s">
        <v>1186</v>
      </c>
      <c r="J69" s="76"/>
      <c r="K69" s="77"/>
      <c r="L69" s="79"/>
    </row>
    <row r="70" spans="2:12" s="80" customFormat="1" ht="27.6" x14ac:dyDescent="0.3">
      <c r="B70" s="72">
        <v>4</v>
      </c>
      <c r="C70" s="73" t="s">
        <v>379</v>
      </c>
      <c r="D70" s="74" t="s">
        <v>49</v>
      </c>
      <c r="E70" s="74">
        <f>IF(D70="leicht",6,IF(D70="mittel",6,IF(D70="schwer",18,xxx)))</f>
        <v>6</v>
      </c>
      <c r="F70" s="74">
        <f>IF(E70=6,30,IF(E70=18,40,xxx))</f>
        <v>30</v>
      </c>
      <c r="G70" s="75" t="s">
        <v>732</v>
      </c>
      <c r="H70" s="76" t="s">
        <v>1330</v>
      </c>
      <c r="I70" s="85" t="s">
        <v>1329</v>
      </c>
      <c r="J70" s="76"/>
      <c r="K70" s="77"/>
      <c r="L70" s="79"/>
    </row>
    <row r="71" spans="2:12" ht="151.80000000000001" x14ac:dyDescent="0.3">
      <c r="B71" s="37">
        <v>4</v>
      </c>
      <c r="C71" s="32" t="s">
        <v>379</v>
      </c>
      <c r="D71" s="24" t="s">
        <v>52</v>
      </c>
      <c r="E71" s="24">
        <f>IF(D71="leicht",6,IF(D71="mittel",6,IF(D71="schwer",18,xxx)))</f>
        <v>18</v>
      </c>
      <c r="F71" s="24">
        <f>IF(E71=6,30,IF(E71=18,40,xxx))</f>
        <v>40</v>
      </c>
      <c r="G71" s="23" t="s">
        <v>733</v>
      </c>
      <c r="H71" s="22" t="s">
        <v>1130</v>
      </c>
      <c r="I71" s="64" t="s">
        <v>1131</v>
      </c>
      <c r="J71" s="22"/>
      <c r="K71" s="21"/>
      <c r="L71" s="79"/>
    </row>
    <row r="72" spans="2:12" ht="179.4" x14ac:dyDescent="0.3">
      <c r="B72" s="37">
        <v>4</v>
      </c>
      <c r="C72" s="32" t="s">
        <v>416</v>
      </c>
      <c r="D72" s="24" t="s">
        <v>52</v>
      </c>
      <c r="E72" s="24">
        <f>IF(D72="leicht",6,IF(D72="mittel",6,IF(D72="schwer",18,xxx)))</f>
        <v>18</v>
      </c>
      <c r="F72" s="24">
        <f>IF(E72=6,30,IF(E72=18,40,xxx))</f>
        <v>40</v>
      </c>
      <c r="G72" s="23" t="s">
        <v>734</v>
      </c>
      <c r="H72" s="22" t="s">
        <v>1132</v>
      </c>
      <c r="I72" s="64" t="s">
        <v>1133</v>
      </c>
      <c r="J72" s="22"/>
      <c r="K72" s="21"/>
      <c r="L72" s="79"/>
    </row>
    <row r="73" spans="2:12" ht="41.4" x14ac:dyDescent="0.3">
      <c r="B73" s="37">
        <v>4</v>
      </c>
      <c r="C73" s="32" t="s">
        <v>416</v>
      </c>
      <c r="D73" s="24" t="s">
        <v>49</v>
      </c>
      <c r="E73" s="24">
        <f>IF(D73="leicht",6,IF(D73="mittel",6,IF(D73="schwer",18,xxx)))</f>
        <v>6</v>
      </c>
      <c r="F73" s="24">
        <f>IF(E73=6,30,IF(E73=18,40,xxx))</f>
        <v>30</v>
      </c>
      <c r="G73" s="23" t="s">
        <v>735</v>
      </c>
      <c r="H73" s="22" t="s">
        <v>1134</v>
      </c>
      <c r="I73" s="22" t="s">
        <v>1135</v>
      </c>
      <c r="J73" s="22"/>
      <c r="K73" s="21"/>
      <c r="L73" s="79"/>
    </row>
    <row r="74" spans="2:12" ht="220.8" x14ac:dyDescent="0.3">
      <c r="B74" s="37">
        <v>4</v>
      </c>
      <c r="C74" s="32" t="s">
        <v>416</v>
      </c>
      <c r="D74" s="24" t="s">
        <v>52</v>
      </c>
      <c r="E74" s="24">
        <f>IF(D74="leicht",6,IF(D74="mittel",6,IF(D74="schwer",18,xxx)))</f>
        <v>18</v>
      </c>
      <c r="F74" s="24">
        <f>IF(E74=6,30,IF(E74=18,40,xxx))</f>
        <v>40</v>
      </c>
      <c r="G74" s="23" t="s">
        <v>736</v>
      </c>
      <c r="H74" s="22" t="s">
        <v>1397</v>
      </c>
      <c r="I74" s="64" t="s">
        <v>1187</v>
      </c>
      <c r="J74" s="67" t="s">
        <v>378</v>
      </c>
      <c r="K74" s="66" t="s">
        <v>1378</v>
      </c>
      <c r="L74" s="69" t="s">
        <v>1366</v>
      </c>
    </row>
    <row r="75" spans="2:12" ht="41.4" x14ac:dyDescent="0.3">
      <c r="B75" s="37">
        <v>4</v>
      </c>
      <c r="C75" s="32" t="s">
        <v>423</v>
      </c>
      <c r="D75" s="24" t="s">
        <v>46</v>
      </c>
      <c r="E75" s="24">
        <f>IF(D75="leicht",6,IF(D75="mittel",6,IF(D75="schwer",18,xxx)))</f>
        <v>6</v>
      </c>
      <c r="F75" s="24">
        <f>IF(E75=6,30,IF(E75=18,40,xxx))</f>
        <v>30</v>
      </c>
      <c r="G75" s="23" t="s">
        <v>737</v>
      </c>
      <c r="H75" s="22" t="s">
        <v>738</v>
      </c>
      <c r="I75" s="22" t="s">
        <v>1531</v>
      </c>
      <c r="J75" s="22"/>
      <c r="K75" s="21"/>
      <c r="L75" s="79"/>
    </row>
    <row r="76" spans="2:12" ht="14.4" x14ac:dyDescent="0.3">
      <c r="B76" s="37">
        <v>4</v>
      </c>
      <c r="C76" s="32" t="s">
        <v>423</v>
      </c>
      <c r="D76" s="24" t="s">
        <v>46</v>
      </c>
      <c r="E76" s="24">
        <f>IF(D76="leicht",6,IF(D76="mittel",6,IF(D76="schwer",18,xxx)))</f>
        <v>6</v>
      </c>
      <c r="F76" s="24">
        <f>IF(E76=6,30,IF(E76=18,40,xxx))</f>
        <v>30</v>
      </c>
      <c r="G76" s="23" t="s">
        <v>739</v>
      </c>
      <c r="H76" s="22" t="s">
        <v>740</v>
      </c>
      <c r="I76" s="62" t="s">
        <v>741</v>
      </c>
      <c r="J76" s="22"/>
      <c r="K76" s="21"/>
      <c r="L76" s="79"/>
    </row>
    <row r="77" spans="2:12" s="80" customFormat="1" ht="179.4" x14ac:dyDescent="0.3">
      <c r="B77" s="72">
        <v>4</v>
      </c>
      <c r="C77" s="73" t="s">
        <v>423</v>
      </c>
      <c r="D77" s="74" t="s">
        <v>49</v>
      </c>
      <c r="E77" s="74">
        <f>IF(D77="leicht",6,IF(D77="mittel",6,IF(D77="schwer",18,xxx)))</f>
        <v>6</v>
      </c>
      <c r="F77" s="74">
        <f>IF(E77=6,30,IF(E77=18,40,xxx))</f>
        <v>30</v>
      </c>
      <c r="G77" s="75" t="s">
        <v>742</v>
      </c>
      <c r="H77" s="76" t="s">
        <v>1398</v>
      </c>
      <c r="I77" s="78" t="s">
        <v>1368</v>
      </c>
      <c r="J77" s="67" t="s">
        <v>75</v>
      </c>
      <c r="K77" s="66" t="s">
        <v>1379</v>
      </c>
      <c r="L77" s="69" t="s">
        <v>1367</v>
      </c>
    </row>
    <row r="78" spans="2:12" ht="138" x14ac:dyDescent="0.3">
      <c r="B78" s="37">
        <v>4</v>
      </c>
      <c r="C78" s="32" t="s">
        <v>423</v>
      </c>
      <c r="D78" s="24" t="s">
        <v>49</v>
      </c>
      <c r="E78" s="58">
        <f>IF(D78="leicht",6,IF(D78="mittel",6,IF(D78="schwer",18,xxx)))</f>
        <v>6</v>
      </c>
      <c r="F78" s="24">
        <f>IF(E78=6,30,IF(E78=18,40,xxx))</f>
        <v>30</v>
      </c>
      <c r="G78" s="23" t="s">
        <v>743</v>
      </c>
      <c r="H78" s="22" t="s">
        <v>1136</v>
      </c>
      <c r="I78" s="64" t="s">
        <v>1137</v>
      </c>
      <c r="J78" s="22"/>
      <c r="K78" s="21"/>
      <c r="L78" s="79"/>
    </row>
    <row r="79" spans="2:12" ht="69" x14ac:dyDescent="0.3">
      <c r="B79" s="37">
        <v>4</v>
      </c>
      <c r="C79" s="32" t="s">
        <v>423</v>
      </c>
      <c r="D79" s="24" t="s">
        <v>46</v>
      </c>
      <c r="E79" s="24">
        <f>IF(D79="leicht",6,IF(D79="mittel",6,IF(D79="schwer",18,xxx)))</f>
        <v>6</v>
      </c>
      <c r="F79" s="24">
        <f>IF(E79=6,30,IF(E79=18,40,xxx))</f>
        <v>30</v>
      </c>
      <c r="G79" s="23" t="s">
        <v>744</v>
      </c>
      <c r="H79" s="22" t="s">
        <v>745</v>
      </c>
      <c r="I79" s="64" t="s">
        <v>1188</v>
      </c>
      <c r="J79" s="22"/>
      <c r="K79" s="21"/>
      <c r="L79" s="79"/>
    </row>
    <row r="80" spans="2:12" s="80" customFormat="1" ht="207" x14ac:dyDescent="0.3">
      <c r="B80" s="72">
        <v>4</v>
      </c>
      <c r="C80" s="73" t="s">
        <v>423</v>
      </c>
      <c r="D80" s="74" t="s">
        <v>52</v>
      </c>
      <c r="E80" s="74">
        <f>IF(D80="leicht",6,IF(D80="mittel",6,IF(D80="schwer",18,xxx)))</f>
        <v>18</v>
      </c>
      <c r="F80" s="74">
        <f>IF(E80=6,30,IF(E80=18,40,xxx))</f>
        <v>40</v>
      </c>
      <c r="G80" s="75" t="s">
        <v>746</v>
      </c>
      <c r="H80" s="76" t="s">
        <v>1264</v>
      </c>
      <c r="I80" s="78" t="s">
        <v>1263</v>
      </c>
      <c r="J80" s="76"/>
      <c r="K80" s="77"/>
      <c r="L80" s="79"/>
    </row>
    <row r="81" spans="2:12" s="80" customFormat="1" ht="193.2" x14ac:dyDescent="0.3">
      <c r="B81" s="72">
        <v>4</v>
      </c>
      <c r="C81" s="73" t="s">
        <v>423</v>
      </c>
      <c r="D81" s="74" t="s">
        <v>52</v>
      </c>
      <c r="E81" s="74">
        <f>IF(D81="leicht",6,IF(D81="mittel",6,IF(D81="schwer",18,xxx)))</f>
        <v>18</v>
      </c>
      <c r="F81" s="74">
        <f>IF(E81=6,30,IF(E81=18,40,xxx))</f>
        <v>40</v>
      </c>
      <c r="G81" s="75" t="s">
        <v>747</v>
      </c>
      <c r="H81" s="76" t="s">
        <v>1399</v>
      </c>
      <c r="I81" s="84" t="s">
        <v>1189</v>
      </c>
      <c r="J81" s="76"/>
      <c r="K81" s="77"/>
      <c r="L81" s="79"/>
    </row>
    <row r="82" spans="2:12" ht="96.6" x14ac:dyDescent="0.3">
      <c r="B82" s="37">
        <v>5</v>
      </c>
      <c r="C82" s="32" t="s">
        <v>445</v>
      </c>
      <c r="D82" s="24" t="s">
        <v>49</v>
      </c>
      <c r="E82" s="24">
        <f>IF(D82="leicht",6,IF(D82="mittel",6,IF(D82="schwer",18,xxx)))</f>
        <v>6</v>
      </c>
      <c r="F82" s="24">
        <f>IF(E82=6,30,IF(E82=18,40,xxx))</f>
        <v>30</v>
      </c>
      <c r="G82" s="23" t="s">
        <v>748</v>
      </c>
      <c r="H82" s="22" t="s">
        <v>749</v>
      </c>
      <c r="I82" s="64" t="s">
        <v>1532</v>
      </c>
      <c r="J82" s="22"/>
      <c r="K82" s="21"/>
      <c r="L82" s="79"/>
    </row>
    <row r="83" spans="2:12" s="80" customFormat="1" ht="193.2" x14ac:dyDescent="0.3">
      <c r="B83" s="72">
        <v>5</v>
      </c>
      <c r="C83" s="73" t="s">
        <v>445</v>
      </c>
      <c r="D83" s="74" t="s">
        <v>52</v>
      </c>
      <c r="E83" s="74">
        <f>IF(D83="leicht",6,IF(D83="mittel",6,IF(D83="schwer",18,xxx)))</f>
        <v>18</v>
      </c>
      <c r="F83" s="74">
        <f>IF(E83=6,30,IF(E83=18,40,xxx))</f>
        <v>40</v>
      </c>
      <c r="G83" s="75" t="s">
        <v>750</v>
      </c>
      <c r="H83" s="76" t="s">
        <v>1400</v>
      </c>
      <c r="I83" s="78" t="s">
        <v>1265</v>
      </c>
      <c r="J83" s="76"/>
      <c r="K83" s="77"/>
      <c r="L83" s="79"/>
    </row>
    <row r="84" spans="2:12" ht="55.2" x14ac:dyDescent="0.3">
      <c r="B84" s="37">
        <v>5</v>
      </c>
      <c r="C84" s="32" t="s">
        <v>445</v>
      </c>
      <c r="D84" s="24" t="s">
        <v>49</v>
      </c>
      <c r="E84" s="24">
        <f>IF(D84="leicht",6,IF(D84="mittel",6,IF(D84="schwer",18,xxx)))</f>
        <v>6</v>
      </c>
      <c r="F84" s="24">
        <f>IF(E84=6,30,IF(E84=18,40,xxx))</f>
        <v>30</v>
      </c>
      <c r="G84" s="23" t="s">
        <v>751</v>
      </c>
      <c r="H84" s="22" t="s">
        <v>1401</v>
      </c>
      <c r="I84" s="64" t="s">
        <v>1190</v>
      </c>
      <c r="J84" s="22"/>
      <c r="K84" s="21"/>
      <c r="L84" s="79"/>
    </row>
    <row r="85" spans="2:12" s="80" customFormat="1" ht="110.4" x14ac:dyDescent="0.3">
      <c r="B85" s="72">
        <v>5</v>
      </c>
      <c r="C85" s="73" t="s">
        <v>445</v>
      </c>
      <c r="D85" s="74" t="s">
        <v>49</v>
      </c>
      <c r="E85" s="74">
        <f>IF(D85="leicht",6,IF(D85="mittel",6,IF(D85="schwer",18,xxx)))</f>
        <v>6</v>
      </c>
      <c r="F85" s="74">
        <f>IF(E85=6,30,IF(E85=18,40,xxx))</f>
        <v>30</v>
      </c>
      <c r="G85" s="75" t="s">
        <v>752</v>
      </c>
      <c r="H85" s="76" t="s">
        <v>1267</v>
      </c>
      <c r="I85" s="76" t="s">
        <v>1369</v>
      </c>
      <c r="J85" s="76"/>
      <c r="K85" s="77"/>
      <c r="L85" s="79"/>
    </row>
    <row r="86" spans="2:12" ht="234.6" x14ac:dyDescent="0.3">
      <c r="B86" s="37">
        <v>5</v>
      </c>
      <c r="C86" s="32" t="s">
        <v>445</v>
      </c>
      <c r="D86" s="24" t="s">
        <v>52</v>
      </c>
      <c r="E86" s="24">
        <f>IF(D86="leicht",6,IF(D86="mittel",6,IF(D86="schwer",18,xxx)))</f>
        <v>18</v>
      </c>
      <c r="F86" s="24">
        <f>IF(E86=6,30,IF(E86=18,40,xxx))</f>
        <v>40</v>
      </c>
      <c r="G86" s="23" t="s">
        <v>753</v>
      </c>
      <c r="H86" s="22" t="s">
        <v>1402</v>
      </c>
      <c r="I86" s="62" t="s">
        <v>1191</v>
      </c>
      <c r="J86" s="67" t="s">
        <v>75</v>
      </c>
      <c r="K86" s="66" t="s">
        <v>1378</v>
      </c>
      <c r="L86" s="69" t="s">
        <v>1370</v>
      </c>
    </row>
    <row r="87" spans="2:12" s="80" customFormat="1" ht="138" x14ac:dyDescent="0.3">
      <c r="B87" s="72">
        <v>5</v>
      </c>
      <c r="C87" s="73" t="s">
        <v>445</v>
      </c>
      <c r="D87" s="74" t="s">
        <v>52</v>
      </c>
      <c r="E87" s="74">
        <f>IF(D87="leicht",6,IF(D87="mittel",6,IF(D87="schwer",18,xxx)))</f>
        <v>18</v>
      </c>
      <c r="F87" s="74">
        <f>IF(E87=6,30,IF(E87=18,40,xxx))</f>
        <v>40</v>
      </c>
      <c r="G87" s="75" t="s">
        <v>754</v>
      </c>
      <c r="H87" s="76" t="s">
        <v>1371</v>
      </c>
      <c r="I87" s="76" t="s">
        <v>1372</v>
      </c>
      <c r="J87" s="76"/>
      <c r="K87" s="77"/>
      <c r="L87" s="79"/>
    </row>
    <row r="88" spans="2:12" s="80" customFormat="1" ht="69" x14ac:dyDescent="0.3">
      <c r="B88" s="72">
        <v>5</v>
      </c>
      <c r="C88" s="73" t="s">
        <v>445</v>
      </c>
      <c r="D88" s="74" t="s">
        <v>46</v>
      </c>
      <c r="E88" s="74">
        <f>IF(D88="leicht",6,IF(D88="mittel",6,IF(D88="schwer",18,xxx)))</f>
        <v>6</v>
      </c>
      <c r="F88" s="74">
        <f>IF(E88=6,30,IF(E88=18,40,xxx))</f>
        <v>30</v>
      </c>
      <c r="G88" s="75" t="s">
        <v>755</v>
      </c>
      <c r="H88" s="76" t="s">
        <v>1403</v>
      </c>
      <c r="I88" s="85" t="s">
        <v>1268</v>
      </c>
      <c r="J88" s="76"/>
      <c r="K88" s="77"/>
      <c r="L88" s="79"/>
    </row>
    <row r="89" spans="2:12" ht="303.60000000000002" x14ac:dyDescent="0.3">
      <c r="B89" s="37">
        <v>5</v>
      </c>
      <c r="C89" s="32" t="s">
        <v>445</v>
      </c>
      <c r="D89" s="24" t="s">
        <v>52</v>
      </c>
      <c r="E89" s="24">
        <f>IF(D89="leicht",6,IF(D89="mittel",6,IF(D89="schwer",18,xxx)))</f>
        <v>18</v>
      </c>
      <c r="F89" s="24">
        <f>IF(E89=6,30,IF(E89=18,40,xxx))</f>
        <v>40</v>
      </c>
      <c r="G89" s="23" t="s">
        <v>756</v>
      </c>
      <c r="H89" s="22" t="s">
        <v>1404</v>
      </c>
      <c r="I89" s="62" t="s">
        <v>1192</v>
      </c>
      <c r="J89" s="22"/>
      <c r="K89" s="21"/>
      <c r="L89" s="79"/>
    </row>
    <row r="90" spans="2:12" s="80" customFormat="1" ht="41.4" x14ac:dyDescent="0.3">
      <c r="B90" s="72">
        <v>5</v>
      </c>
      <c r="C90" s="73" t="s">
        <v>445</v>
      </c>
      <c r="D90" s="74" t="s">
        <v>46</v>
      </c>
      <c r="E90" s="74">
        <f>IF(D90="leicht",6,IF(D90="mittel",6,IF(D90="schwer",18,xxx)))</f>
        <v>6</v>
      </c>
      <c r="F90" s="74">
        <f>IF(E90=6,30,IF(E90=18,40,xxx))</f>
        <v>30</v>
      </c>
      <c r="G90" s="75" t="s">
        <v>757</v>
      </c>
      <c r="H90" s="76" t="s">
        <v>1269</v>
      </c>
      <c r="I90" s="78" t="s">
        <v>1270</v>
      </c>
      <c r="J90" s="76"/>
      <c r="K90" s="77"/>
      <c r="L90" s="79"/>
    </row>
    <row r="91" spans="2:12" s="80" customFormat="1" ht="193.2" x14ac:dyDescent="0.3">
      <c r="B91" s="72">
        <v>5</v>
      </c>
      <c r="C91" s="73" t="s">
        <v>445</v>
      </c>
      <c r="D91" s="74" t="s">
        <v>52</v>
      </c>
      <c r="E91" s="74">
        <f>IF(D91="leicht",6,IF(D91="mittel",6,IF(D91="schwer",18,xxx)))</f>
        <v>18</v>
      </c>
      <c r="F91" s="74">
        <f>IF(E91=6,30,IF(E91=18,40,xxx))</f>
        <v>40</v>
      </c>
      <c r="G91" s="75" t="s">
        <v>758</v>
      </c>
      <c r="H91" s="83" t="s">
        <v>1271</v>
      </c>
      <c r="I91" s="84" t="s">
        <v>1193</v>
      </c>
      <c r="J91" s="76"/>
      <c r="K91" s="77"/>
      <c r="L91" s="79"/>
    </row>
    <row r="92" spans="2:12" ht="55.2" x14ac:dyDescent="0.3">
      <c r="B92" s="37">
        <v>5</v>
      </c>
      <c r="C92" s="32" t="s">
        <v>478</v>
      </c>
      <c r="D92" s="24" t="s">
        <v>46</v>
      </c>
      <c r="E92" s="24">
        <f>IF(D92="leicht",6,IF(D92="mittel",6,IF(D92="schwer",18,xxx)))</f>
        <v>6</v>
      </c>
      <c r="F92" s="24">
        <f>IF(E92=6,30,IF(E92=18,40,xxx))</f>
        <v>30</v>
      </c>
      <c r="G92" s="23" t="s">
        <v>759</v>
      </c>
      <c r="H92" s="22" t="s">
        <v>1405</v>
      </c>
      <c r="I92" s="22" t="s">
        <v>1533</v>
      </c>
      <c r="J92" s="22"/>
      <c r="K92" s="21"/>
      <c r="L92" s="79"/>
    </row>
    <row r="93" spans="2:12" s="80" customFormat="1" ht="193.2" x14ac:dyDescent="0.3">
      <c r="B93" s="72">
        <v>5</v>
      </c>
      <c r="C93" s="73" t="s">
        <v>478</v>
      </c>
      <c r="D93" s="74" t="s">
        <v>52</v>
      </c>
      <c r="E93" s="74">
        <f>IF(D93="leicht",6,IF(D93="mittel",6,IF(D93="schwer",18,xxx)))</f>
        <v>18</v>
      </c>
      <c r="F93" s="74">
        <f>IF(E93=6,30,IF(E93=18,40,xxx))</f>
        <v>40</v>
      </c>
      <c r="G93" s="75" t="s">
        <v>760</v>
      </c>
      <c r="H93" s="76" t="s">
        <v>1534</v>
      </c>
      <c r="I93" s="85" t="s">
        <v>1373</v>
      </c>
      <c r="J93" s="76"/>
      <c r="K93" s="77"/>
      <c r="L93" s="79"/>
    </row>
    <row r="94" spans="2:12" s="80" customFormat="1" ht="165.6" x14ac:dyDescent="0.3">
      <c r="B94" s="72">
        <v>5</v>
      </c>
      <c r="C94" s="73" t="s">
        <v>478</v>
      </c>
      <c r="D94" s="74" t="s">
        <v>52</v>
      </c>
      <c r="E94" s="74">
        <f>IF(D94="leicht",6,IF(D94="mittel",6,IF(D94="schwer",18,xxx)))</f>
        <v>18</v>
      </c>
      <c r="F94" s="74">
        <f>IF(E94=6,30,IF(E94=18,40,xxx))</f>
        <v>40</v>
      </c>
      <c r="G94" s="75" t="s">
        <v>761</v>
      </c>
      <c r="H94" s="76" t="s">
        <v>1406</v>
      </c>
      <c r="I94" s="85" t="s">
        <v>1374</v>
      </c>
      <c r="J94" s="76"/>
      <c r="K94" s="77"/>
      <c r="L94" s="79"/>
    </row>
    <row r="95" spans="2:12" ht="69" x14ac:dyDescent="0.3">
      <c r="B95" s="37">
        <v>5</v>
      </c>
      <c r="C95" s="32" t="s">
        <v>505</v>
      </c>
      <c r="D95" s="24" t="s">
        <v>49</v>
      </c>
      <c r="E95" s="24">
        <f>IF(D95="leicht",6,IF(D95="mittel",6,IF(D95="schwer",18,xxx)))</f>
        <v>6</v>
      </c>
      <c r="F95" s="24">
        <f>IF(E95=6,30,IF(E95=18,40,xxx))</f>
        <v>30</v>
      </c>
      <c r="G95" s="23" t="s">
        <v>762</v>
      </c>
      <c r="H95" s="22" t="s">
        <v>1138</v>
      </c>
      <c r="I95" s="62" t="s">
        <v>763</v>
      </c>
      <c r="J95" s="22"/>
      <c r="K95" s="21"/>
      <c r="L95" s="79"/>
    </row>
    <row r="96" spans="2:12" ht="41.4" x14ac:dyDescent="0.3">
      <c r="B96" s="37">
        <v>5</v>
      </c>
      <c r="C96" s="32" t="s">
        <v>505</v>
      </c>
      <c r="D96" s="24" t="s">
        <v>46</v>
      </c>
      <c r="E96" s="24">
        <f>IF(D96="leicht",6,IF(D96="mittel",6,IF(D96="schwer",18,xxx)))</f>
        <v>6</v>
      </c>
      <c r="F96" s="24">
        <f>IF(E96=6,30,IF(E96=18,40,xxx))</f>
        <v>30</v>
      </c>
      <c r="G96" s="23" t="s">
        <v>764</v>
      </c>
      <c r="H96" s="22" t="s">
        <v>765</v>
      </c>
      <c r="I96" s="22" t="s">
        <v>1139</v>
      </c>
      <c r="J96" s="22"/>
      <c r="K96" s="21"/>
      <c r="L96" s="79"/>
    </row>
    <row r="97" spans="2:12" ht="96.6" x14ac:dyDescent="0.3">
      <c r="B97" s="37">
        <v>5</v>
      </c>
      <c r="C97" s="32" t="s">
        <v>505</v>
      </c>
      <c r="D97" s="24" t="s">
        <v>46</v>
      </c>
      <c r="E97" s="24">
        <f>IF(D97="leicht",6,IF(D97="mittel",6,IF(D97="schwer",18,xxx)))</f>
        <v>6</v>
      </c>
      <c r="F97" s="24">
        <f>IF(E97=6,30,IF(E97=18,40,xxx))</f>
        <v>30</v>
      </c>
      <c r="G97" s="23" t="s">
        <v>766</v>
      </c>
      <c r="H97" s="22" t="s">
        <v>1407</v>
      </c>
      <c r="I97" s="22" t="s">
        <v>1194</v>
      </c>
      <c r="J97" s="22"/>
      <c r="K97" s="21"/>
      <c r="L97" s="79"/>
    </row>
    <row r="98" spans="2:12" s="80" customFormat="1" ht="165.6" x14ac:dyDescent="0.3">
      <c r="B98" s="72">
        <v>5</v>
      </c>
      <c r="C98" s="73" t="s">
        <v>516</v>
      </c>
      <c r="D98" s="74" t="s">
        <v>52</v>
      </c>
      <c r="E98" s="74">
        <f>IF(D98="leicht",6,IF(D98="mittel",6,IF(D98="schwer",18,xxx)))</f>
        <v>18</v>
      </c>
      <c r="F98" s="74">
        <f>IF(E98=6,30,IF(E98=18,40,xxx))</f>
        <v>40</v>
      </c>
      <c r="G98" s="75" t="s">
        <v>767</v>
      </c>
      <c r="H98" s="76" t="s">
        <v>1272</v>
      </c>
      <c r="I98" s="78" t="s">
        <v>1535</v>
      </c>
      <c r="J98" s="76"/>
      <c r="K98" s="77"/>
      <c r="L98" s="79"/>
    </row>
    <row r="99" spans="2:12" s="80" customFormat="1" ht="234.6" x14ac:dyDescent="0.3">
      <c r="B99" s="72">
        <v>5</v>
      </c>
      <c r="C99" s="73" t="s">
        <v>516</v>
      </c>
      <c r="D99" s="74" t="s">
        <v>52</v>
      </c>
      <c r="E99" s="74">
        <f>IF(D99="leicht",6,IF(D99="mittel",6,IF(D99="schwer",18,xxx)))</f>
        <v>18</v>
      </c>
      <c r="F99" s="74">
        <f>IF(E99=6,30,IF(E99=18,40,xxx))</f>
        <v>40</v>
      </c>
      <c r="G99" s="75" t="s">
        <v>768</v>
      </c>
      <c r="H99" s="76" t="s">
        <v>1333</v>
      </c>
      <c r="I99" s="85" t="s">
        <v>1334</v>
      </c>
      <c r="J99" s="76"/>
      <c r="K99" s="77"/>
      <c r="L99" s="79"/>
    </row>
    <row r="100" spans="2:12" ht="138" x14ac:dyDescent="0.3">
      <c r="B100" s="37">
        <v>5</v>
      </c>
      <c r="C100" s="32" t="s">
        <v>531</v>
      </c>
      <c r="D100" s="24" t="s">
        <v>52</v>
      </c>
      <c r="E100" s="24">
        <f>IF(D100="leicht",6,IF(D100="mittel",6,IF(D100="schwer",18,xxx)))</f>
        <v>18</v>
      </c>
      <c r="F100" s="24">
        <f>IF(E100=6,30,IF(E100=18,40,xxx))</f>
        <v>40</v>
      </c>
      <c r="G100" s="23" t="s">
        <v>769</v>
      </c>
      <c r="H100" s="22" t="s">
        <v>1140</v>
      </c>
      <c r="I100" s="64" t="s">
        <v>1195</v>
      </c>
      <c r="J100" s="22"/>
      <c r="K100" s="21"/>
      <c r="L100" s="79"/>
    </row>
    <row r="101" spans="2:12" ht="110.4" x14ac:dyDescent="0.3">
      <c r="B101" s="37">
        <v>5</v>
      </c>
      <c r="C101" s="32" t="s">
        <v>531</v>
      </c>
      <c r="D101" s="24" t="s">
        <v>49</v>
      </c>
      <c r="E101" s="24">
        <f>IF(D101="leicht",6,IF(D101="mittel",6,IF(D101="schwer",18,xxx)))</f>
        <v>6</v>
      </c>
      <c r="F101" s="24">
        <f>IF(E101=6,30,IF(E101=18,40,xxx))</f>
        <v>30</v>
      </c>
      <c r="G101" s="23" t="s">
        <v>770</v>
      </c>
      <c r="H101" s="65" t="s">
        <v>1408</v>
      </c>
      <c r="I101" s="64" t="s">
        <v>1196</v>
      </c>
      <c r="J101" s="22"/>
      <c r="K101" s="21"/>
      <c r="L101" s="79"/>
    </row>
    <row r="102" spans="2:12" s="91" customFormat="1" ht="55.2" x14ac:dyDescent="0.3">
      <c r="B102" s="87">
        <v>6</v>
      </c>
      <c r="C102" s="88" t="s">
        <v>546</v>
      </c>
      <c r="D102" s="81" t="s">
        <v>49</v>
      </c>
      <c r="E102" s="81">
        <f>IF(D102="leicht",6,IF(D102="mittel",6,IF(D102="schwer",18,xxx)))</f>
        <v>6</v>
      </c>
      <c r="F102" s="81">
        <f>IF(E102=6,30,IF(E102=18,40,xxx))</f>
        <v>30</v>
      </c>
      <c r="G102" s="89" t="s">
        <v>771</v>
      </c>
      <c r="H102" s="83" t="s">
        <v>1273</v>
      </c>
      <c r="I102" s="90" t="s">
        <v>1336</v>
      </c>
      <c r="J102" s="83"/>
      <c r="K102" s="79"/>
      <c r="L102" s="79"/>
    </row>
    <row r="103" spans="2:12" s="80" customFormat="1" ht="82.8" x14ac:dyDescent="0.3">
      <c r="B103" s="72">
        <v>6</v>
      </c>
      <c r="C103" s="73" t="s">
        <v>546</v>
      </c>
      <c r="D103" s="74" t="s">
        <v>46</v>
      </c>
      <c r="E103" s="74">
        <f>IF(D103="leicht",6,IF(D103="mittel",6,IF(D103="schwer",18,xxx)))</f>
        <v>6</v>
      </c>
      <c r="F103" s="74">
        <f>IF(E103=6,30,IF(E103=18,40,xxx))</f>
        <v>30</v>
      </c>
      <c r="G103" s="75" t="s">
        <v>772</v>
      </c>
      <c r="H103" s="76" t="s">
        <v>773</v>
      </c>
      <c r="I103" s="85" t="s">
        <v>1275</v>
      </c>
      <c r="J103" s="76"/>
      <c r="K103" s="77"/>
      <c r="L103" s="79"/>
    </row>
    <row r="104" spans="2:12" s="80" customFormat="1" ht="124.2" x14ac:dyDescent="0.3">
      <c r="B104" s="72">
        <v>6</v>
      </c>
      <c r="C104" s="73" t="s">
        <v>546</v>
      </c>
      <c r="D104" s="74" t="s">
        <v>52</v>
      </c>
      <c r="E104" s="81">
        <f>IF(D104="leicht",6,IF(D104="mittel",6,IF(D104="schwer",18,xxx)))</f>
        <v>18</v>
      </c>
      <c r="F104" s="74">
        <f>IF(E104=6,30,IF(E104=18,40,xxx))</f>
        <v>40</v>
      </c>
      <c r="G104" s="75" t="s">
        <v>774</v>
      </c>
      <c r="H104" s="76" t="s">
        <v>1141</v>
      </c>
      <c r="I104" s="85" t="s">
        <v>1278</v>
      </c>
      <c r="J104" s="76"/>
      <c r="K104" s="77"/>
      <c r="L104" s="79"/>
    </row>
    <row r="105" spans="2:12" s="80" customFormat="1" ht="165.6" x14ac:dyDescent="0.3">
      <c r="B105" s="72">
        <v>6</v>
      </c>
      <c r="C105" s="73" t="s">
        <v>546</v>
      </c>
      <c r="D105" s="74" t="s">
        <v>52</v>
      </c>
      <c r="E105" s="74">
        <f>IF(D105="leicht",6,IF(D105="mittel",6,IF(D105="schwer",18,xxx)))</f>
        <v>18</v>
      </c>
      <c r="F105" s="74">
        <f>IF(E105=6,30,IF(E105=18,40,xxx))</f>
        <v>40</v>
      </c>
      <c r="G105" s="75" t="s">
        <v>775</v>
      </c>
      <c r="H105" s="76" t="s">
        <v>1409</v>
      </c>
      <c r="I105" s="85" t="s">
        <v>1345</v>
      </c>
      <c r="J105" s="76"/>
      <c r="K105" s="77"/>
      <c r="L105" s="79"/>
    </row>
    <row r="106" spans="2:12" s="80" customFormat="1" ht="41.4" x14ac:dyDescent="0.3">
      <c r="B106" s="72">
        <v>6</v>
      </c>
      <c r="C106" s="73" t="s">
        <v>546</v>
      </c>
      <c r="D106" s="74" t="s">
        <v>46</v>
      </c>
      <c r="E106" s="74">
        <f>IF(D106="leicht",6,IF(D106="mittel",6,IF(D106="schwer",18,xxx)))</f>
        <v>6</v>
      </c>
      <c r="F106" s="74">
        <f>IF(E106=6,30,IF(E106=18,40,xxx))</f>
        <v>30</v>
      </c>
      <c r="G106" s="75" t="s">
        <v>776</v>
      </c>
      <c r="H106" s="76" t="s">
        <v>1410</v>
      </c>
      <c r="I106" s="92" t="s">
        <v>1285</v>
      </c>
      <c r="J106" s="76"/>
      <c r="K106" s="77"/>
      <c r="L106" s="79"/>
    </row>
    <row r="107" spans="2:12" s="80" customFormat="1" ht="41.4" x14ac:dyDescent="0.3">
      <c r="B107" s="72">
        <v>6</v>
      </c>
      <c r="C107" s="73" t="s">
        <v>546</v>
      </c>
      <c r="D107" s="74" t="s">
        <v>46</v>
      </c>
      <c r="E107" s="74">
        <f>IF(D107="leicht",6,IF(D107="mittel",6,IF(D107="schwer",18,xxx)))</f>
        <v>6</v>
      </c>
      <c r="F107" s="74">
        <f>IF(E107=6,30,IF(E107=18,40,xxx))</f>
        <v>30</v>
      </c>
      <c r="G107" s="75" t="s">
        <v>777</v>
      </c>
      <c r="H107" s="76" t="s">
        <v>1346</v>
      </c>
      <c r="I107" s="78" t="s">
        <v>1286</v>
      </c>
      <c r="J107" s="76"/>
      <c r="K107" s="77"/>
      <c r="L107" s="79"/>
    </row>
    <row r="108" spans="2:12" s="80" customFormat="1" ht="153" customHeight="1" x14ac:dyDescent="0.3">
      <c r="B108" s="72">
        <v>6</v>
      </c>
      <c r="C108" s="73" t="s">
        <v>546</v>
      </c>
      <c r="D108" s="74" t="s">
        <v>52</v>
      </c>
      <c r="E108" s="74">
        <f>IF(D108="leicht",6,IF(D108="mittel",6,IF(D108="schwer",18,xxx)))</f>
        <v>18</v>
      </c>
      <c r="F108" s="74">
        <f>IF(E108=6,30,IF(E108=18,40,xxx))</f>
        <v>40</v>
      </c>
      <c r="G108" s="75" t="s">
        <v>778</v>
      </c>
      <c r="H108" s="76" t="s">
        <v>1288</v>
      </c>
      <c r="I108" s="78" t="s">
        <v>1287</v>
      </c>
      <c r="J108" s="76"/>
      <c r="K108" s="77"/>
      <c r="L108" s="79"/>
    </row>
    <row r="109" spans="2:12" s="80" customFormat="1" ht="110.4" x14ac:dyDescent="0.3">
      <c r="B109" s="72">
        <v>6</v>
      </c>
      <c r="C109" s="73" t="s">
        <v>546</v>
      </c>
      <c r="D109" s="74" t="s">
        <v>52</v>
      </c>
      <c r="E109" s="74">
        <f>IF(D109="leicht",6,IF(D109="mittel",6,IF(D109="schwer",18,xxx)))</f>
        <v>18</v>
      </c>
      <c r="F109" s="74">
        <f>IF(E109=6,30,IF(E109=18,40,xxx))</f>
        <v>40</v>
      </c>
      <c r="G109" s="75" t="s">
        <v>779</v>
      </c>
      <c r="H109" s="76" t="s">
        <v>1290</v>
      </c>
      <c r="I109" s="85" t="s">
        <v>1291</v>
      </c>
      <c r="J109" s="76"/>
      <c r="K109" s="93"/>
      <c r="L109" s="79"/>
    </row>
    <row r="110" spans="2:12" ht="69" x14ac:dyDescent="0.3">
      <c r="B110" s="37">
        <v>6</v>
      </c>
      <c r="C110" s="32" t="s">
        <v>546</v>
      </c>
      <c r="D110" s="24" t="s">
        <v>49</v>
      </c>
      <c r="E110" s="24">
        <f>IF(D110="leicht",6,IF(D110="mittel",6,IF(D110="schwer",18,xxx)))</f>
        <v>6</v>
      </c>
      <c r="F110" s="24">
        <f>IF(E110=6,30,IF(E110=18,40,xxx))</f>
        <v>30</v>
      </c>
      <c r="G110" s="23" t="s">
        <v>780</v>
      </c>
      <c r="H110" s="22" t="s">
        <v>781</v>
      </c>
      <c r="I110" s="22" t="s">
        <v>1197</v>
      </c>
      <c r="J110" s="22"/>
      <c r="K110" s="21"/>
      <c r="L110" s="79"/>
    </row>
    <row r="111" spans="2:12" ht="165.6" x14ac:dyDescent="0.3">
      <c r="B111" s="37">
        <v>6</v>
      </c>
      <c r="C111" s="32" t="s">
        <v>546</v>
      </c>
      <c r="D111" s="24" t="s">
        <v>52</v>
      </c>
      <c r="E111" s="24">
        <f>IF(D111="leicht",6,IF(D111="mittel",6,IF(D111="schwer",18,xxx)))</f>
        <v>18</v>
      </c>
      <c r="F111" s="24">
        <f>IF(E111=6,30,IF(E111=18,40,xxx))</f>
        <v>40</v>
      </c>
      <c r="G111" s="23" t="s">
        <v>782</v>
      </c>
      <c r="H111" s="22" t="s">
        <v>1142</v>
      </c>
      <c r="I111" s="64" t="s">
        <v>1198</v>
      </c>
      <c r="J111" s="22"/>
      <c r="K111" s="21"/>
      <c r="L111" s="79"/>
    </row>
    <row r="112" spans="2:12" ht="41.4" x14ac:dyDescent="0.3">
      <c r="B112" s="37">
        <v>6</v>
      </c>
      <c r="C112" s="32" t="s">
        <v>546</v>
      </c>
      <c r="D112" s="24" t="s">
        <v>49</v>
      </c>
      <c r="E112" s="24">
        <f>IF(D112="leicht",6,IF(D112="mittel",6,IF(D112="schwer",18,xxx)))</f>
        <v>6</v>
      </c>
      <c r="F112" s="24">
        <f>IF(E112=6,30,IF(E112=18,40,xxx))</f>
        <v>30</v>
      </c>
      <c r="G112" s="23" t="s">
        <v>783</v>
      </c>
      <c r="H112" s="22" t="s">
        <v>784</v>
      </c>
      <c r="I112" s="62" t="s">
        <v>1143</v>
      </c>
      <c r="J112" s="22"/>
      <c r="K112" s="21"/>
      <c r="L112" s="79"/>
    </row>
    <row r="113" spans="2:12" s="80" customFormat="1" ht="41.4" x14ac:dyDescent="0.3">
      <c r="B113" s="72">
        <v>6</v>
      </c>
      <c r="C113" s="73" t="s">
        <v>546</v>
      </c>
      <c r="D113" s="74" t="s">
        <v>49</v>
      </c>
      <c r="E113" s="74">
        <f>IF(D113="leicht",6,IF(D113="mittel",6,IF(D113="schwer",18,xxx)))</f>
        <v>6</v>
      </c>
      <c r="F113" s="74">
        <f>IF(E113=6,30,IF(E113=18,40,xxx))</f>
        <v>30</v>
      </c>
      <c r="G113" s="75" t="s">
        <v>785</v>
      </c>
      <c r="H113" s="76" t="s">
        <v>1411</v>
      </c>
      <c r="I113" s="76" t="s">
        <v>1289</v>
      </c>
      <c r="J113" s="76"/>
      <c r="K113" s="77"/>
      <c r="L113" s="79"/>
    </row>
    <row r="114" spans="2:12" ht="55.2" x14ac:dyDescent="0.3">
      <c r="B114" s="37">
        <v>6</v>
      </c>
      <c r="C114" s="32" t="s">
        <v>608</v>
      </c>
      <c r="D114" s="24" t="s">
        <v>49</v>
      </c>
      <c r="E114" s="24">
        <f>IF(D114="leicht",6,IF(D114="mittel",6,IF(D114="schwer",18,xxx)))</f>
        <v>6</v>
      </c>
      <c r="F114" s="24">
        <f>IF(E114=6,30,IF(E114=18,40,xxx))</f>
        <v>30</v>
      </c>
      <c r="G114" s="23" t="s">
        <v>786</v>
      </c>
      <c r="H114" s="22" t="s">
        <v>1144</v>
      </c>
      <c r="I114" s="62" t="s">
        <v>1145</v>
      </c>
      <c r="J114" s="22"/>
      <c r="K114" s="21"/>
      <c r="L114" s="79"/>
    </row>
    <row r="115" spans="2:12" ht="41.4" x14ac:dyDescent="0.3">
      <c r="B115" s="37">
        <v>6</v>
      </c>
      <c r="C115" s="32" t="s">
        <v>608</v>
      </c>
      <c r="D115" s="24" t="s">
        <v>46</v>
      </c>
      <c r="E115" s="24">
        <f>IF(D115="leicht",6,IF(D115="mittel",6,IF(D115="schwer",18,xxx)))</f>
        <v>6</v>
      </c>
      <c r="F115" s="24">
        <f>IF(E115=6,30,IF(E115=18,40,xxx))</f>
        <v>30</v>
      </c>
      <c r="G115" s="23" t="s">
        <v>787</v>
      </c>
      <c r="H115" s="22" t="s">
        <v>1146</v>
      </c>
      <c r="I115" s="22" t="s">
        <v>788</v>
      </c>
      <c r="J115" s="22"/>
      <c r="K115" s="21"/>
      <c r="L115" s="79"/>
    </row>
    <row r="116" spans="2:12" ht="41.4" x14ac:dyDescent="0.3">
      <c r="B116" s="37">
        <v>6</v>
      </c>
      <c r="C116" s="32" t="s">
        <v>608</v>
      </c>
      <c r="D116" s="24" t="s">
        <v>46</v>
      </c>
      <c r="E116" s="24">
        <f>IF(D116="leicht",6,IF(D116="mittel",6,IF(D116="schwer",18,xxx)))</f>
        <v>6</v>
      </c>
      <c r="F116" s="24">
        <f>IF(E116=6,30,IF(E116=18,40,xxx))</f>
        <v>30</v>
      </c>
      <c r="G116" s="23" t="s">
        <v>789</v>
      </c>
      <c r="H116" s="22" t="s">
        <v>1412</v>
      </c>
      <c r="I116" s="22" t="s">
        <v>1147</v>
      </c>
      <c r="J116" s="22"/>
      <c r="K116" s="21"/>
      <c r="L116" s="79"/>
    </row>
    <row r="117" spans="2:12" s="80" customFormat="1" ht="165.6" x14ac:dyDescent="0.3">
      <c r="B117" s="72">
        <v>6</v>
      </c>
      <c r="C117" s="73" t="s">
        <v>608</v>
      </c>
      <c r="D117" s="74" t="s">
        <v>52</v>
      </c>
      <c r="E117" s="81">
        <f>IF(D117="leicht",6,IF(D117="mittel",6,IF(D117="schwer",18,xxx)))</f>
        <v>18</v>
      </c>
      <c r="F117" s="74">
        <f>IF(E117=6,30,IF(E117=18,40,xxx))</f>
        <v>40</v>
      </c>
      <c r="G117" s="75" t="s">
        <v>790</v>
      </c>
      <c r="H117" s="76" t="s">
        <v>1317</v>
      </c>
      <c r="I117" s="78" t="s">
        <v>1316</v>
      </c>
      <c r="J117" s="76"/>
      <c r="K117" s="79"/>
      <c r="L117" s="79"/>
    </row>
    <row r="118" spans="2:12" s="80" customFormat="1" ht="138" x14ac:dyDescent="0.3">
      <c r="B118" s="72">
        <v>6</v>
      </c>
      <c r="C118" s="73" t="s">
        <v>608</v>
      </c>
      <c r="D118" s="74" t="s">
        <v>52</v>
      </c>
      <c r="E118" s="74">
        <f>IF(D118="leicht",6,IF(D118="mittel",6,IF(D118="schwer",18,xxx)))</f>
        <v>18</v>
      </c>
      <c r="F118" s="74">
        <f>IF(E118=6,30,IF(E118=18,40,xxx))</f>
        <v>40</v>
      </c>
      <c r="G118" s="75" t="s">
        <v>791</v>
      </c>
      <c r="H118" s="67" t="s">
        <v>1537</v>
      </c>
      <c r="I118" s="85" t="s">
        <v>1282</v>
      </c>
      <c r="J118" s="76"/>
      <c r="K118" s="66" t="s">
        <v>1375</v>
      </c>
      <c r="L118" s="79"/>
    </row>
    <row r="119" spans="2:12" s="80" customFormat="1" ht="82.8" x14ac:dyDescent="0.3">
      <c r="B119" s="72">
        <v>6</v>
      </c>
      <c r="C119" s="73" t="s">
        <v>608</v>
      </c>
      <c r="D119" s="74" t="s">
        <v>52</v>
      </c>
      <c r="E119" s="74">
        <f>IF(D119="leicht",6,IF(D119="mittel",6,IF(D119="schwer",18,xxx)))</f>
        <v>18</v>
      </c>
      <c r="F119" s="74">
        <f>IF(E119=6,30,IF(E119=18,40,xxx))</f>
        <v>40</v>
      </c>
      <c r="G119" s="75" t="s">
        <v>792</v>
      </c>
      <c r="H119" s="76" t="s">
        <v>1281</v>
      </c>
      <c r="I119" s="78" t="s">
        <v>1352</v>
      </c>
      <c r="J119" s="76"/>
      <c r="K119" s="77"/>
      <c r="L119" s="79"/>
    </row>
    <row r="120" spans="2:12" s="80" customFormat="1" ht="138" x14ac:dyDescent="0.3">
      <c r="B120" s="72">
        <v>6</v>
      </c>
      <c r="C120" s="73" t="s">
        <v>608</v>
      </c>
      <c r="D120" s="74" t="s">
        <v>52</v>
      </c>
      <c r="E120" s="74">
        <f>IF(D120="leicht",6,IF(D120="mittel",6,IF(D120="schwer",18,xxx)))</f>
        <v>18</v>
      </c>
      <c r="F120" s="74">
        <f>IF(E120=6,30,IF(E120=18,40,xxx))</f>
        <v>40</v>
      </c>
      <c r="G120" s="75" t="s">
        <v>793</v>
      </c>
      <c r="H120" s="76" t="s">
        <v>1315</v>
      </c>
      <c r="I120" s="84" t="s">
        <v>1199</v>
      </c>
      <c r="J120" s="76"/>
      <c r="K120" s="77"/>
      <c r="L120" s="79"/>
    </row>
    <row r="121" spans="2:12" s="80" customFormat="1" ht="165.6" x14ac:dyDescent="0.3">
      <c r="B121" s="72">
        <v>6</v>
      </c>
      <c r="C121" s="73" t="s">
        <v>608</v>
      </c>
      <c r="D121" s="74" t="s">
        <v>52</v>
      </c>
      <c r="E121" s="74">
        <f>IF(D121="leicht",6,IF(D121="mittel",6,IF(D121="schwer",18,xxx)))</f>
        <v>18</v>
      </c>
      <c r="F121" s="74">
        <f>IF(E121=6,30,IF(E121=18,40,xxx))</f>
        <v>40</v>
      </c>
      <c r="G121" s="75" t="s">
        <v>794</v>
      </c>
      <c r="H121" s="76" t="s">
        <v>1284</v>
      </c>
      <c r="I121" s="78" t="s">
        <v>1283</v>
      </c>
      <c r="J121" s="76"/>
      <c r="K121" s="77"/>
      <c r="L121" s="79"/>
    </row>
    <row r="122" spans="2:12" ht="14.4" x14ac:dyDescent="0.3">
      <c r="B122" s="37"/>
      <c r="C122" s="32"/>
      <c r="D122" s="24"/>
      <c r="E122" s="24" t="e">
        <f>IF(D122="leicht",6,IF(D122="mittel",6,IF(D122="schwer",18,xxx)))</f>
        <v>#NAME?</v>
      </c>
      <c r="F122" s="24" t="e">
        <f>IF(E122=6,30,IF(E122=18,40,xxx))</f>
        <v>#NAME?</v>
      </c>
      <c r="G122" s="23" t="s">
        <v>795</v>
      </c>
      <c r="H122" s="22"/>
      <c r="I122" s="22"/>
      <c r="J122" s="22"/>
      <c r="K122" s="21"/>
    </row>
    <row r="123" spans="2:12" ht="14.4" x14ac:dyDescent="0.3">
      <c r="B123" s="37"/>
      <c r="C123" s="32"/>
      <c r="D123" s="24"/>
      <c r="E123" s="24" t="e">
        <f>IF(D123="leicht",6,IF(D123="mittel",6,IF(D123="schwer",18,xxx)))</f>
        <v>#NAME?</v>
      </c>
      <c r="F123" s="24" t="e">
        <f>IF(E123=6,30,IF(E123=18,40,xxx))</f>
        <v>#NAME?</v>
      </c>
      <c r="G123" s="23" t="s">
        <v>796</v>
      </c>
      <c r="H123" s="22"/>
      <c r="I123" s="22"/>
      <c r="J123" s="22"/>
      <c r="K123" s="21"/>
    </row>
    <row r="124" spans="2:12" ht="14.4" x14ac:dyDescent="0.3">
      <c r="B124" s="37"/>
      <c r="C124" s="32"/>
      <c r="D124" s="24"/>
      <c r="E124" s="24" t="e">
        <f>IF(D124="leicht",6,IF(D124="mittel",6,IF(D124="schwer",18,xxx)))</f>
        <v>#NAME?</v>
      </c>
      <c r="F124" s="24" t="e">
        <f>IF(E124=6,30,IF(E124=18,40,xxx))</f>
        <v>#NAME?</v>
      </c>
      <c r="G124" s="23" t="s">
        <v>797</v>
      </c>
      <c r="H124" s="22"/>
      <c r="I124" s="22"/>
      <c r="J124" s="22"/>
      <c r="K124" s="21"/>
    </row>
    <row r="125" spans="2:12" ht="14.4" x14ac:dyDescent="0.3">
      <c r="B125" s="37"/>
      <c r="C125" s="32"/>
      <c r="D125" s="24"/>
      <c r="E125" s="24" t="e">
        <f>IF(D125="leicht",6,IF(D125="mittel",6,IF(D125="schwer",18,xxx)))</f>
        <v>#NAME?</v>
      </c>
      <c r="F125" s="24" t="e">
        <f>IF(E125=6,30,IF(E125=18,40,xxx))</f>
        <v>#NAME?</v>
      </c>
      <c r="G125" s="23" t="s">
        <v>798</v>
      </c>
      <c r="H125" s="22"/>
      <c r="I125" s="22"/>
      <c r="J125" s="22"/>
      <c r="K125" s="21"/>
    </row>
    <row r="126" spans="2:12" ht="14.4" x14ac:dyDescent="0.3">
      <c r="B126" s="37"/>
      <c r="C126" s="32"/>
      <c r="D126" s="24"/>
      <c r="E126" s="24" t="e">
        <f>IF(D126="leicht",6,IF(D126="mittel",6,IF(D126="schwer",18,xxx)))</f>
        <v>#NAME?</v>
      </c>
      <c r="F126" s="24" t="e">
        <f>IF(E126=6,30,IF(E126=18,40,xxx))</f>
        <v>#NAME?</v>
      </c>
      <c r="G126" s="23" t="s">
        <v>799</v>
      </c>
      <c r="H126" s="22"/>
      <c r="I126" s="22"/>
      <c r="J126" s="22"/>
      <c r="K126" s="21"/>
    </row>
    <row r="127" spans="2:12" ht="14.4" x14ac:dyDescent="0.3">
      <c r="B127" s="37"/>
      <c r="C127" s="32"/>
      <c r="D127" s="24"/>
      <c r="E127" s="24" t="e">
        <f>IF(D127="leicht",6,IF(D127="mittel",6,IF(D127="schwer",18,xxx)))</f>
        <v>#NAME?</v>
      </c>
      <c r="F127" s="24" t="e">
        <f>IF(E127=6,30,IF(E127=18,40,xxx))</f>
        <v>#NAME?</v>
      </c>
      <c r="G127" s="23" t="s">
        <v>800</v>
      </c>
      <c r="H127" s="22"/>
      <c r="I127" s="22"/>
      <c r="J127" s="22"/>
      <c r="K127" s="21"/>
    </row>
    <row r="128" spans="2:12" ht="14.4" x14ac:dyDescent="0.3">
      <c r="B128" s="37"/>
      <c r="C128" s="32"/>
      <c r="D128" s="24"/>
      <c r="E128" s="24" t="e">
        <f>IF(D128="leicht",6,IF(D128="mittel",6,IF(D128="schwer",18,xxx)))</f>
        <v>#NAME?</v>
      </c>
      <c r="F128" s="24" t="e">
        <f>IF(E128=6,30,IF(E128=18,40,xxx))</f>
        <v>#NAME?</v>
      </c>
      <c r="G128" s="23" t="s">
        <v>801</v>
      </c>
      <c r="H128" s="22"/>
      <c r="I128" s="22"/>
      <c r="J128" s="22"/>
      <c r="K128" s="21"/>
    </row>
    <row r="129" spans="2:11" ht="14.4" x14ac:dyDescent="0.3">
      <c r="B129" s="37"/>
      <c r="C129" s="32"/>
      <c r="D129" s="24"/>
      <c r="E129" s="24" t="e">
        <f>IF(D129="leicht",6,IF(D129="mittel",6,IF(D129="schwer",18,xxx)))</f>
        <v>#NAME?</v>
      </c>
      <c r="F129" s="24" t="e">
        <f>IF(E129=6,30,IF(E129=18,40,xxx))</f>
        <v>#NAME?</v>
      </c>
      <c r="G129" s="23" t="s">
        <v>802</v>
      </c>
      <c r="H129" s="22"/>
      <c r="I129" s="22"/>
      <c r="J129" s="22"/>
      <c r="K129" s="21"/>
    </row>
    <row r="130" spans="2:11" ht="14.4" x14ac:dyDescent="0.3">
      <c r="B130" s="37"/>
      <c r="C130" s="32"/>
      <c r="D130" s="24"/>
      <c r="E130" s="24" t="e">
        <f>IF(D130="leicht",6,IF(D130="mittel",6,IF(D130="schwer",18,xxx)))</f>
        <v>#NAME?</v>
      </c>
      <c r="F130" s="24" t="e">
        <f>IF(E130=6,30,IF(E130=18,40,xxx))</f>
        <v>#NAME?</v>
      </c>
      <c r="G130" s="23" t="s">
        <v>803</v>
      </c>
      <c r="H130" s="22"/>
      <c r="I130" s="22"/>
      <c r="J130" s="22"/>
      <c r="K130" s="21"/>
    </row>
    <row r="131" spans="2:11" ht="14.4" x14ac:dyDescent="0.3">
      <c r="B131" s="37"/>
      <c r="C131" s="32"/>
      <c r="D131" s="24"/>
      <c r="E131" s="24" t="e">
        <f>IF(D131="leicht",6,IF(D131="mittel",6,IF(D131="schwer",18,xxx)))</f>
        <v>#NAME?</v>
      </c>
      <c r="F131" s="24" t="e">
        <f>IF(E131=6,30,IF(E131=18,40,xxx))</f>
        <v>#NAME?</v>
      </c>
      <c r="G131" s="23" t="s">
        <v>804</v>
      </c>
      <c r="H131" s="22"/>
      <c r="I131" s="22"/>
      <c r="J131" s="22"/>
      <c r="K131" s="21"/>
    </row>
    <row r="132" spans="2:11" ht="14.4" x14ac:dyDescent="0.3">
      <c r="B132" s="37"/>
      <c r="C132" s="32"/>
      <c r="D132" s="24"/>
      <c r="E132" s="24" t="e">
        <f>IF(D132="leicht",6,IF(D132="mittel",6,IF(D132="schwer",18,xxx)))</f>
        <v>#NAME?</v>
      </c>
      <c r="F132" s="24" t="e">
        <f>IF(E132=6,30,IF(E132=18,40,xxx))</f>
        <v>#NAME?</v>
      </c>
      <c r="G132" s="23" t="s">
        <v>805</v>
      </c>
      <c r="H132" s="22"/>
      <c r="I132" s="22"/>
      <c r="J132" s="22"/>
      <c r="K132" s="21"/>
    </row>
    <row r="133" spans="2:11" ht="14.4" x14ac:dyDescent="0.3">
      <c r="B133" s="37"/>
      <c r="C133" s="32"/>
      <c r="D133" s="24"/>
      <c r="E133" s="24" t="e">
        <f>IF(D133="leicht",6,IF(D133="mittel",6,IF(D133="schwer",18,xxx)))</f>
        <v>#NAME?</v>
      </c>
      <c r="F133" s="24" t="e">
        <f>IF(E133=6,30,IF(E133=18,40,xxx))</f>
        <v>#NAME?</v>
      </c>
      <c r="G133" s="23" t="s">
        <v>806</v>
      </c>
      <c r="H133" s="22"/>
      <c r="I133" s="22"/>
      <c r="J133" s="22"/>
      <c r="K133" s="21"/>
    </row>
    <row r="134" spans="2:11" ht="14.4" x14ac:dyDescent="0.3">
      <c r="B134" s="37"/>
      <c r="C134" s="32"/>
      <c r="D134" s="24"/>
      <c r="E134" s="24" t="e">
        <f>IF(D134="leicht",6,IF(D134="mittel",6,IF(D134="schwer",18,xxx)))</f>
        <v>#NAME?</v>
      </c>
      <c r="F134" s="24" t="e">
        <f>IF(E134=6,30,IF(E134=18,40,xxx))</f>
        <v>#NAME?</v>
      </c>
      <c r="G134" s="23" t="s">
        <v>807</v>
      </c>
      <c r="H134" s="22"/>
      <c r="I134" s="22"/>
      <c r="J134" s="22"/>
      <c r="K134" s="21"/>
    </row>
    <row r="135" spans="2:11" ht="14.4" x14ac:dyDescent="0.3">
      <c r="B135" s="37"/>
      <c r="C135" s="32"/>
      <c r="D135" s="24"/>
      <c r="E135" s="24" t="e">
        <f>IF(D135="leicht",6,IF(D135="mittel",6,IF(D135="schwer",18,xxx)))</f>
        <v>#NAME?</v>
      </c>
      <c r="F135" s="24" t="e">
        <f>IF(E135=6,30,IF(E135=18,40,xxx))</f>
        <v>#NAME?</v>
      </c>
      <c r="G135" s="23" t="s">
        <v>808</v>
      </c>
      <c r="H135" s="22"/>
      <c r="I135" s="22"/>
      <c r="J135" s="22"/>
      <c r="K135" s="21"/>
    </row>
    <row r="136" spans="2:11" ht="14.4" x14ac:dyDescent="0.3">
      <c r="B136" s="37"/>
      <c r="C136" s="32"/>
      <c r="D136" s="24"/>
      <c r="E136" s="24" t="e">
        <f>IF(D136="leicht",6,IF(D136="mittel",6,IF(D136="schwer",18,xxx)))</f>
        <v>#NAME?</v>
      </c>
      <c r="F136" s="24" t="e">
        <f>IF(E136=6,30,IF(E136=18,40,xxx))</f>
        <v>#NAME?</v>
      </c>
      <c r="G136" s="23" t="s">
        <v>809</v>
      </c>
      <c r="H136" s="22"/>
      <c r="I136" s="22"/>
      <c r="J136" s="22"/>
      <c r="K136" s="21"/>
    </row>
    <row r="137" spans="2:11" ht="15" customHeight="1" x14ac:dyDescent="0.3">
      <c r="B137" s="38"/>
    </row>
    <row r="138" spans="2:11" ht="15" customHeight="1" x14ac:dyDescent="0.3">
      <c r="B138" s="38"/>
    </row>
    <row r="139" spans="2:11" ht="15" customHeight="1" x14ac:dyDescent="0.3">
      <c r="B139" s="38"/>
    </row>
    <row r="140" spans="2:11" ht="15" customHeight="1" x14ac:dyDescent="0.3">
      <c r="B140" s="38"/>
    </row>
    <row r="141" spans="2:11" ht="15" customHeight="1" x14ac:dyDescent="0.3">
      <c r="B141" s="38"/>
    </row>
    <row r="142" spans="2:11" ht="15" customHeight="1" x14ac:dyDescent="0.3">
      <c r="B142" s="38"/>
    </row>
    <row r="143" spans="2:11" ht="15" customHeight="1" x14ac:dyDescent="0.3">
      <c r="B143" s="38"/>
    </row>
    <row r="144" spans="2:11" ht="15" customHeight="1" x14ac:dyDescent="0.3">
      <c r="B144" s="38"/>
    </row>
    <row r="145" spans="2:2" ht="15" customHeight="1" x14ac:dyDescent="0.3">
      <c r="B145" s="38"/>
    </row>
    <row r="146" spans="2:2" ht="15" customHeight="1" x14ac:dyDescent="0.3">
      <c r="B146" s="38"/>
    </row>
    <row r="147" spans="2:2" ht="15" customHeight="1" x14ac:dyDescent="0.3">
      <c r="B147" s="38"/>
    </row>
    <row r="148" spans="2:2" ht="15" customHeight="1" x14ac:dyDescent="0.3">
      <c r="B148" s="38"/>
    </row>
    <row r="149" spans="2:2" ht="15" customHeight="1" x14ac:dyDescent="0.3">
      <c r="B149" s="38"/>
    </row>
    <row r="150" spans="2:2" ht="15" customHeight="1" x14ac:dyDescent="0.3">
      <c r="B150" s="38"/>
    </row>
    <row r="151" spans="2:2" ht="15" customHeight="1" x14ac:dyDescent="0.3">
      <c r="B151" s="38"/>
    </row>
    <row r="152" spans="2:2" ht="15" customHeight="1" x14ac:dyDescent="0.3">
      <c r="B152" s="38"/>
    </row>
    <row r="153" spans="2:2" ht="15" customHeight="1" x14ac:dyDescent="0.3">
      <c r="B153" s="38"/>
    </row>
    <row r="154" spans="2:2" ht="15" customHeight="1" x14ac:dyDescent="0.3">
      <c r="B154" s="38"/>
    </row>
    <row r="155" spans="2:2" ht="15" customHeight="1" x14ac:dyDescent="0.3">
      <c r="B155" s="38"/>
    </row>
    <row r="156" spans="2:2" ht="15" customHeight="1" x14ac:dyDescent="0.3">
      <c r="B156" s="38"/>
    </row>
    <row r="157" spans="2:2" ht="15" customHeight="1" x14ac:dyDescent="0.3">
      <c r="B157" s="38"/>
    </row>
    <row r="158" spans="2:2" ht="15" customHeight="1" x14ac:dyDescent="0.3">
      <c r="B158" s="38"/>
    </row>
    <row r="159" spans="2:2" ht="15" customHeight="1" x14ac:dyDescent="0.3">
      <c r="B159" s="38"/>
    </row>
    <row r="160" spans="2:2" ht="15" customHeight="1" x14ac:dyDescent="0.3">
      <c r="B160" s="38"/>
    </row>
    <row r="161" spans="2:2" ht="15" customHeight="1" x14ac:dyDescent="0.3">
      <c r="B161" s="38"/>
    </row>
    <row r="162" spans="2:2" ht="15" customHeight="1" x14ac:dyDescent="0.3">
      <c r="B162" s="38"/>
    </row>
    <row r="163" spans="2:2" ht="15" customHeight="1" x14ac:dyDescent="0.3">
      <c r="B163" s="38"/>
    </row>
    <row r="164" spans="2:2" ht="15" customHeight="1" x14ac:dyDescent="0.3">
      <c r="B164" s="38"/>
    </row>
    <row r="165" spans="2:2" ht="15" customHeight="1" x14ac:dyDescent="0.3">
      <c r="B165" s="38"/>
    </row>
    <row r="166" spans="2:2" ht="15" customHeight="1" x14ac:dyDescent="0.3">
      <c r="B166" s="38"/>
    </row>
    <row r="167" spans="2:2" ht="15" customHeight="1" x14ac:dyDescent="0.3">
      <c r="B167" s="38"/>
    </row>
  </sheetData>
  <sheetProtection formatCells="0" formatColumns="0" formatRows="0" sort="0"/>
  <autoFilter ref="K1:K167" xr:uid="{00000000-0001-0000-0200-000000000000}"/>
  <phoneticPr fontId="17" type="noConversion"/>
  <dataValidations count="1">
    <dataValidation showInputMessage="1" showErrorMessage="1" sqref="J1:J1048576"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D5:D136</xm:sqref>
        </x14:dataValidation>
        <x14:dataValidation type="list" allowBlank="1" showInputMessage="1" showErrorMessage="1" xr:uid="{00000000-0002-0000-0200-000002000000}">
          <x14:formula1>
            <xm:f>'\Users\michaelthiede\Library\Containers\com.microsoft.Excel\Data\Documents\C:\Users\s.wadispointner\Dropbox\FS_KFK\02_Vorlagen für Autoren\Templates\[TEST_Template_MA.xlsx]Tabelle2'!#REF!</xm:f>
          </x14:formula1>
          <xm:sqref>D2:D4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1" sqref="G21"/>
    </sheetView>
  </sheetViews>
  <sheetFormatPr baseColWidth="10" defaultColWidth="11.44140625" defaultRowHeight="14.4" x14ac:dyDescent="0.3"/>
  <cols>
    <col min="2" max="2" width="20.77734375" bestFit="1" customWidth="1"/>
  </cols>
  <sheetData>
    <row r="1" spans="1:5" x14ac:dyDescent="0.3">
      <c r="A1" t="s">
        <v>810</v>
      </c>
      <c r="C1" t="s">
        <v>811</v>
      </c>
    </row>
    <row r="3" spans="1:5" x14ac:dyDescent="0.3">
      <c r="A3" t="s">
        <v>46</v>
      </c>
      <c r="C3" t="s">
        <v>75</v>
      </c>
    </row>
    <row r="4" spans="1:5" x14ac:dyDescent="0.3">
      <c r="A4" t="s">
        <v>49</v>
      </c>
      <c r="C4" t="s">
        <v>812</v>
      </c>
    </row>
    <row r="5" spans="1:5" x14ac:dyDescent="0.3">
      <c r="A5" t="s">
        <v>52</v>
      </c>
    </row>
    <row r="7" spans="1:5" x14ac:dyDescent="0.3">
      <c r="B7" t="s">
        <v>813</v>
      </c>
      <c r="C7" t="s">
        <v>814</v>
      </c>
      <c r="D7" t="s">
        <v>815</v>
      </c>
      <c r="E7" t="s">
        <v>816</v>
      </c>
    </row>
    <row r="8" spans="1:5" x14ac:dyDescent="0.3">
      <c r="A8">
        <v>3</v>
      </c>
      <c r="B8" s="25">
        <f>SUM(C8:E8)</f>
        <v>63</v>
      </c>
      <c r="C8" s="26">
        <v>27</v>
      </c>
      <c r="D8" s="26">
        <v>18</v>
      </c>
      <c r="E8" s="26">
        <v>18</v>
      </c>
    </row>
    <row r="9" spans="1:5" x14ac:dyDescent="0.3">
      <c r="A9">
        <v>4</v>
      </c>
      <c r="B9" s="25">
        <f t="shared" ref="B9:B17" si="0">SUM(C9:E9)</f>
        <v>49</v>
      </c>
      <c r="C9" s="26">
        <v>21</v>
      </c>
      <c r="D9" s="26">
        <v>14</v>
      </c>
      <c r="E9" s="26">
        <v>14</v>
      </c>
    </row>
    <row r="10" spans="1:5" x14ac:dyDescent="0.3">
      <c r="A10">
        <v>5</v>
      </c>
      <c r="B10" s="25">
        <f t="shared" si="0"/>
        <v>39</v>
      </c>
      <c r="C10" s="26">
        <v>17</v>
      </c>
      <c r="D10" s="26">
        <v>11</v>
      </c>
      <c r="E10" s="26">
        <v>11</v>
      </c>
    </row>
    <row r="11" spans="1:5" x14ac:dyDescent="0.3">
      <c r="A11">
        <v>6</v>
      </c>
      <c r="B11" s="25">
        <f t="shared" si="0"/>
        <v>32</v>
      </c>
      <c r="C11" s="26">
        <v>14</v>
      </c>
      <c r="D11" s="26">
        <v>9</v>
      </c>
      <c r="E11" s="26">
        <v>9</v>
      </c>
    </row>
    <row r="12" spans="1:5" x14ac:dyDescent="0.3">
      <c r="A12">
        <v>7</v>
      </c>
      <c r="B12" s="25">
        <f t="shared" si="0"/>
        <v>28</v>
      </c>
      <c r="C12" s="26">
        <v>12</v>
      </c>
      <c r="D12" s="26">
        <v>8</v>
      </c>
      <c r="E12" s="26">
        <v>8</v>
      </c>
    </row>
    <row r="13" spans="1:5" x14ac:dyDescent="0.3">
      <c r="A13">
        <v>8</v>
      </c>
      <c r="B13" s="25">
        <f t="shared" si="0"/>
        <v>25</v>
      </c>
      <c r="C13" s="26">
        <v>11</v>
      </c>
      <c r="D13" s="26">
        <v>7</v>
      </c>
      <c r="E13" s="26">
        <v>7</v>
      </c>
    </row>
    <row r="14" spans="1:5" x14ac:dyDescent="0.3">
      <c r="A14">
        <v>9</v>
      </c>
      <c r="B14" s="25">
        <f t="shared" si="0"/>
        <v>21</v>
      </c>
      <c r="C14" s="26">
        <v>9</v>
      </c>
      <c r="D14" s="26">
        <v>6</v>
      </c>
      <c r="E14" s="26">
        <v>6</v>
      </c>
    </row>
    <row r="15" spans="1:5" x14ac:dyDescent="0.3">
      <c r="A15">
        <v>10</v>
      </c>
      <c r="B15" s="25">
        <f t="shared" si="0"/>
        <v>21</v>
      </c>
      <c r="C15" s="26">
        <v>9</v>
      </c>
      <c r="D15" s="26">
        <v>6</v>
      </c>
      <c r="E15" s="26">
        <v>6</v>
      </c>
    </row>
    <row r="16" spans="1:5" x14ac:dyDescent="0.3">
      <c r="A16">
        <v>11</v>
      </c>
      <c r="B16" s="25">
        <f t="shared" si="0"/>
        <v>18</v>
      </c>
      <c r="C16" s="26">
        <v>8</v>
      </c>
      <c r="D16" s="26">
        <v>5</v>
      </c>
      <c r="E16" s="26">
        <v>5</v>
      </c>
    </row>
    <row r="17" spans="1:5" x14ac:dyDescent="0.3">
      <c r="A17">
        <v>12</v>
      </c>
      <c r="B17" s="27">
        <f t="shared" si="0"/>
        <v>17</v>
      </c>
      <c r="C17" s="28">
        <v>7</v>
      </c>
      <c r="D17" s="28">
        <v>5</v>
      </c>
      <c r="E17" s="28">
        <v>5</v>
      </c>
    </row>
    <row r="19" spans="1:5" x14ac:dyDescent="0.3">
      <c r="B19" t="s">
        <v>817</v>
      </c>
      <c r="C19" t="s">
        <v>818</v>
      </c>
      <c r="D19" t="s">
        <v>819</v>
      </c>
      <c r="E19" t="s">
        <v>820</v>
      </c>
    </row>
    <row r="20" spans="1:5" x14ac:dyDescent="0.3">
      <c r="A20">
        <v>3</v>
      </c>
      <c r="B20" s="29">
        <f>SUM(C20:E20)</f>
        <v>40</v>
      </c>
      <c r="C20" s="26">
        <v>10</v>
      </c>
      <c r="D20" s="26">
        <v>10</v>
      </c>
      <c r="E20" s="26">
        <v>20</v>
      </c>
    </row>
    <row r="21" spans="1:5" x14ac:dyDescent="0.3">
      <c r="A21">
        <v>4</v>
      </c>
      <c r="B21" s="29">
        <f t="shared" ref="B21:B29" si="1">SUM(C21:E21)</f>
        <v>30</v>
      </c>
      <c r="C21" s="26">
        <v>8</v>
      </c>
      <c r="D21" s="26">
        <v>8</v>
      </c>
      <c r="E21" s="26">
        <v>14</v>
      </c>
    </row>
    <row r="22" spans="1:5" x14ac:dyDescent="0.3">
      <c r="A22">
        <v>5</v>
      </c>
      <c r="B22" s="29">
        <f t="shared" si="1"/>
        <v>24</v>
      </c>
      <c r="C22" s="26">
        <v>6</v>
      </c>
      <c r="D22" s="26">
        <v>6</v>
      </c>
      <c r="E22" s="26">
        <v>12</v>
      </c>
    </row>
    <row r="23" spans="1:5" x14ac:dyDescent="0.3">
      <c r="A23">
        <v>6</v>
      </c>
      <c r="B23" s="29">
        <f t="shared" si="1"/>
        <v>20</v>
      </c>
      <c r="C23" s="26">
        <v>5</v>
      </c>
      <c r="D23" s="26">
        <v>5</v>
      </c>
      <c r="E23" s="26">
        <v>10</v>
      </c>
    </row>
    <row r="24" spans="1:5" x14ac:dyDescent="0.3">
      <c r="A24">
        <v>7</v>
      </c>
      <c r="B24" s="29">
        <f t="shared" si="1"/>
        <v>17</v>
      </c>
      <c r="C24" s="26">
        <v>4</v>
      </c>
      <c r="D24" s="26">
        <v>4</v>
      </c>
      <c r="E24" s="26">
        <v>9</v>
      </c>
    </row>
    <row r="25" spans="1:5" x14ac:dyDescent="0.3">
      <c r="A25">
        <v>8</v>
      </c>
      <c r="B25" s="29">
        <f t="shared" si="1"/>
        <v>15</v>
      </c>
      <c r="C25" s="26">
        <v>4</v>
      </c>
      <c r="D25" s="26">
        <v>4</v>
      </c>
      <c r="E25" s="26">
        <v>7</v>
      </c>
    </row>
    <row r="26" spans="1:5" x14ac:dyDescent="0.3">
      <c r="A26">
        <v>9</v>
      </c>
      <c r="B26" s="29">
        <f t="shared" si="1"/>
        <v>13</v>
      </c>
      <c r="C26" s="26">
        <v>3</v>
      </c>
      <c r="D26" s="26">
        <v>3</v>
      </c>
      <c r="E26" s="26">
        <v>7</v>
      </c>
    </row>
    <row r="27" spans="1:5" x14ac:dyDescent="0.3">
      <c r="A27">
        <v>10</v>
      </c>
      <c r="B27" s="29">
        <f t="shared" si="1"/>
        <v>12</v>
      </c>
      <c r="C27" s="26">
        <v>3</v>
      </c>
      <c r="D27" s="26">
        <v>3</v>
      </c>
      <c r="E27" s="26">
        <v>6</v>
      </c>
    </row>
    <row r="28" spans="1:5" x14ac:dyDescent="0.3">
      <c r="A28">
        <v>11</v>
      </c>
      <c r="B28" s="29">
        <f t="shared" si="1"/>
        <v>11</v>
      </c>
      <c r="C28" s="26">
        <v>3</v>
      </c>
      <c r="D28" s="26">
        <v>3</v>
      </c>
      <c r="E28" s="26">
        <v>5</v>
      </c>
    </row>
    <row r="29" spans="1:5" x14ac:dyDescent="0.3">
      <c r="A29">
        <v>12</v>
      </c>
      <c r="B29" s="30">
        <f t="shared" si="1"/>
        <v>10</v>
      </c>
      <c r="C29" s="28">
        <v>2</v>
      </c>
      <c r="D29" s="28">
        <v>3</v>
      </c>
      <c r="E29" s="28">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CD694CFA29F041911A0C269AAD47C9" ma:contentTypeVersion="18" ma:contentTypeDescription="Create a new document." ma:contentTypeScope="" ma:versionID="1eae2dbcfb44fcfa2ac225d1dee2137b">
  <xsd:schema xmlns:xsd="http://www.w3.org/2001/XMLSchema" xmlns:xs="http://www.w3.org/2001/XMLSchema" xmlns:p="http://schemas.microsoft.com/office/2006/metadata/properties" xmlns:ns2="fdcda4cf-818f-4fb0-a020-a6c6ed1b562f" xmlns:ns3="4efbf2f3-4682-420d-be63-d90ae4b325f2" targetNamespace="http://schemas.microsoft.com/office/2006/metadata/properties" ma:root="true" ma:fieldsID="d502bc0510303013519fd32cf0713a63" ns2:_="" ns3:_="">
    <xsd:import namespace="fdcda4cf-818f-4fb0-a020-a6c6ed1b562f"/>
    <xsd:import namespace="4efbf2f3-4682-420d-be63-d90ae4b325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Kommenta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da4cf-818f-4fb0-a020-a6c6ed1b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Kommentar" ma:index="21" nillable="true" ma:displayName="Kommentar" ma:format="Dropdown" ma:internalName="Kommentar">
      <xsd:simpleType>
        <xsd:union memberTypes="dms:Text">
          <xsd:simpleType>
            <xsd:restriction base="dms:Choice">
              <xsd:enumeration value="Bilder fehlen noch"/>
            </xsd:restriction>
          </xsd:simpleType>
        </xsd:un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fbf2f3-4682-420d-be63-d90ae4b325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0adda69-1728-4703-a00b-595dc9fee89c}" ma:internalName="TaxCatchAll" ma:showField="CatchAllData" ma:web="4efbf2f3-4682-420d-be63-d90ae4b325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ommentar xmlns="fdcda4cf-818f-4fb0-a020-a6c6ed1b562f" xsi:nil="true"/>
    <lcf76f155ced4ddcb4097134ff3c332f xmlns="fdcda4cf-818f-4fb0-a020-a6c6ed1b562f">
      <Terms xmlns="http://schemas.microsoft.com/office/infopath/2007/PartnerControls"/>
    </lcf76f155ced4ddcb4097134ff3c332f>
    <TaxCatchAll xmlns="4efbf2f3-4682-420d-be63-d90ae4b325f2" xsi:nil="true"/>
  </documentManagement>
</p:properties>
</file>

<file path=customXml/itemProps1.xml><?xml version="1.0" encoding="utf-8"?>
<ds:datastoreItem xmlns:ds="http://schemas.openxmlformats.org/officeDocument/2006/customXml" ds:itemID="{EDB05F2F-F754-4682-83D8-283E65A8A1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da4cf-818f-4fb0-a020-a6c6ed1b562f"/>
    <ds:schemaRef ds:uri="4efbf2f3-4682-420d-be63-d90ae4b32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155E6-C288-4CFC-B2FA-F715B5D6A588}">
  <ds:schemaRefs>
    <ds:schemaRef ds:uri="http://schemas.microsoft.com/sharepoint/v3/contenttype/forms"/>
  </ds:schemaRefs>
</ds:datastoreItem>
</file>

<file path=customXml/itemProps3.xml><?xml version="1.0" encoding="utf-8"?>
<ds:datastoreItem xmlns:ds="http://schemas.openxmlformats.org/officeDocument/2006/customXml" ds:itemID="{70602858-19F3-4430-B512-1C6BFD9296B2}">
  <ds:schemaRefs>
    <ds:schemaRef ds:uri="http://schemas.microsoft.com/office/2006/metadata/properties"/>
    <ds:schemaRef ds:uri="http://schemas.microsoft.com/office/infopath/2007/PartnerControls"/>
    <ds:schemaRef ds:uri="fdcda4cf-818f-4fb0-a020-a6c6ed1b562f"/>
    <ds:schemaRef ds:uri="4efbf2f3-4682-420d-be63-d90ae4b325f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Übersicht</vt:lpstr>
      <vt:lpstr>Multiple Choice</vt:lpstr>
      <vt:lpstr>Offene Fragen</vt:lpstr>
      <vt:lpstr>Tabelle2</vt:lpstr>
      <vt:lpstr>'Offene Fragen'!_Hlk92959560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Kiviniemi, Leena</cp:lastModifiedBy>
  <cp:revision/>
  <dcterms:created xsi:type="dcterms:W3CDTF">2015-01-30T14:58:41Z</dcterms:created>
  <dcterms:modified xsi:type="dcterms:W3CDTF">2022-09-20T12:01:55Z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0x010100BCCD694CFA29F041911A0C269AAD47C9</vt:lpwstr>
  </property>
  <property fmtid="{D5CDD505-2E9C-101B-9397-08002B2CF9AE}" pid="3" name="MediaServiceImageTags">
    <vt:lpwstr/>
  </property>
</Properties>
</file>