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leena.kiviniemi\Documents\Leena\_RS Translation\Document prep\Threat Modelling\"/>
    </mc:Choice>
  </mc:AlternateContent>
  <xr:revisionPtr revIDLastSave="0" documentId="13_ncr:1_{F820A0CC-AEBE-45D1-9470-30378893359B}" xr6:coauthVersionLast="47" xr6:coauthVersionMax="47" xr10:uidLastSave="{00000000-0000-0000-0000-000000000000}"/>
  <bookViews>
    <workbookView xWindow="22932" yWindow="-108" windowWidth="30936" windowHeight="16896" xr2:uid="{00000000-000D-0000-FFFF-FFFF00000000}"/>
  </bookViews>
  <sheets>
    <sheet name="Übersicht"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4" l="1"/>
  <c r="G43" i="4" s="1"/>
  <c r="E3" i="2"/>
  <c r="E4" i="2"/>
  <c r="E5" i="2"/>
  <c r="E6" i="2"/>
  <c r="E7" i="2"/>
  <c r="E8" i="2"/>
  <c r="F8" i="2" s="1"/>
  <c r="E9" i="2"/>
  <c r="F9" i="2" s="1"/>
  <c r="E10" i="2"/>
  <c r="E11" i="2"/>
  <c r="E12" i="2"/>
  <c r="E13" i="2"/>
  <c r="E14" i="2"/>
  <c r="E15" i="2"/>
  <c r="E16" i="2"/>
  <c r="F16" i="2" s="1"/>
  <c r="E17" i="2"/>
  <c r="F17" i="2" s="1"/>
  <c r="E18" i="2"/>
  <c r="F18" i="2" s="1"/>
  <c r="E19" i="2"/>
  <c r="E20" i="2"/>
  <c r="E21" i="2"/>
  <c r="E22" i="2"/>
  <c r="E23" i="2"/>
  <c r="E24" i="2"/>
  <c r="F24" i="2" s="1"/>
  <c r="E25" i="2"/>
  <c r="F25" i="2" s="1"/>
  <c r="E26" i="2"/>
  <c r="F26" i="2" s="1"/>
  <c r="E27" i="2"/>
  <c r="E28" i="2"/>
  <c r="E29" i="2"/>
  <c r="E30" i="2"/>
  <c r="E31" i="2"/>
  <c r="E32" i="2"/>
  <c r="E33" i="2"/>
  <c r="E34" i="2"/>
  <c r="F34" i="2" s="1"/>
  <c r="E35" i="2"/>
  <c r="E36" i="2"/>
  <c r="E37" i="2"/>
  <c r="E38" i="2"/>
  <c r="E39" i="2"/>
  <c r="E40" i="2"/>
  <c r="E41" i="2"/>
  <c r="E42" i="2"/>
  <c r="E43" i="2"/>
  <c r="E44" i="2"/>
  <c r="E45" i="2"/>
  <c r="E46" i="2"/>
  <c r="E47" i="2"/>
  <c r="E48" i="2"/>
  <c r="E49" i="2"/>
  <c r="F49" i="2" s="1"/>
  <c r="E50" i="2"/>
  <c r="F50" i="2" s="1"/>
  <c r="E51" i="2"/>
  <c r="E52" i="2"/>
  <c r="E53" i="2"/>
  <c r="E54" i="2"/>
  <c r="E55" i="2"/>
  <c r="E56" i="2"/>
  <c r="F56" i="2" s="1"/>
  <c r="E57" i="2"/>
  <c r="F57" i="2" s="1"/>
  <c r="E58" i="2"/>
  <c r="F58" i="2" s="1"/>
  <c r="E59" i="2"/>
  <c r="E60" i="2"/>
  <c r="E61" i="2"/>
  <c r="E62" i="2"/>
  <c r="E63" i="2"/>
  <c r="E64" i="2"/>
  <c r="F64" i="2" s="1"/>
  <c r="E65" i="2"/>
  <c r="F65" i="2" s="1"/>
  <c r="E66" i="2"/>
  <c r="F66" i="2" s="1"/>
  <c r="E67" i="2"/>
  <c r="E68" i="2"/>
  <c r="E69" i="2"/>
  <c r="F61" i="2"/>
  <c r="E2" i="2"/>
  <c r="F2" i="2" s="1"/>
  <c r="F3" i="2"/>
  <c r="F4" i="2"/>
  <c r="F5" i="2"/>
  <c r="F6" i="2"/>
  <c r="F7" i="2"/>
  <c r="F11" i="2"/>
  <c r="F12" i="2"/>
  <c r="F13" i="2"/>
  <c r="F14" i="2"/>
  <c r="F19" i="2"/>
  <c r="F20" i="2"/>
  <c r="F21" i="2"/>
  <c r="F22" i="2"/>
  <c r="F27" i="2"/>
  <c r="F28" i="2"/>
  <c r="F29" i="2"/>
  <c r="F31" i="2"/>
  <c r="F32" i="2"/>
  <c r="F33" i="2"/>
  <c r="F35" i="2"/>
  <c r="F36" i="2"/>
  <c r="F37" i="2"/>
  <c r="F38" i="2"/>
  <c r="F40" i="2"/>
  <c r="F41" i="2"/>
  <c r="F42" i="2"/>
  <c r="F43" i="2"/>
  <c r="F44" i="2"/>
  <c r="F45" i="2"/>
  <c r="F46" i="2"/>
  <c r="F47" i="2"/>
  <c r="F51" i="2"/>
  <c r="F52" i="2"/>
  <c r="F53" i="2"/>
  <c r="F54" i="2"/>
  <c r="F55" i="2"/>
  <c r="F59" i="2"/>
  <c r="F62" i="2"/>
  <c r="F63" i="2"/>
  <c r="F67" i="2"/>
  <c r="F68" i="2"/>
  <c r="F69" i="2"/>
  <c r="B29" i="3"/>
  <c r="B28" i="3"/>
  <c r="B27" i="3"/>
  <c r="B26" i="3"/>
  <c r="B25" i="3"/>
  <c r="B24" i="3"/>
  <c r="B23" i="3"/>
  <c r="B22" i="3"/>
  <c r="B21" i="3"/>
  <c r="B20" i="3"/>
  <c r="B17" i="3"/>
  <c r="B16" i="3"/>
  <c r="B15" i="3"/>
  <c r="B14" i="3"/>
  <c r="B13" i="3"/>
  <c r="B12" i="3"/>
  <c r="B11" i="3"/>
  <c r="B10" i="3"/>
  <c r="B9" i="3"/>
  <c r="B8" i="3"/>
  <c r="B9" i="4"/>
  <c r="B13" i="4" s="1"/>
  <c r="B19" i="4" s="1"/>
  <c r="B17" i="4"/>
  <c r="B16" i="4"/>
  <c r="B15" i="4"/>
  <c r="B14" i="4"/>
  <c r="B18" i="4" s="1"/>
  <c r="A49" i="4"/>
  <c r="F49" i="4" s="1"/>
  <c r="A48" i="4"/>
  <c r="G48" i="4" s="1"/>
  <c r="A47" i="4"/>
  <c r="A33" i="4"/>
  <c r="D33" i="4" s="1"/>
  <c r="F33" i="4"/>
  <c r="E22" i="4"/>
  <c r="G24" i="4"/>
  <c r="G40" i="4" s="1"/>
  <c r="G23" i="4"/>
  <c r="G22" i="4"/>
  <c r="F24" i="4"/>
  <c r="F23" i="4"/>
  <c r="F22" i="4"/>
  <c r="E24" i="4"/>
  <c r="E23" i="4"/>
  <c r="A32" i="4"/>
  <c r="D32" i="4" s="1"/>
  <c r="B12" i="4"/>
  <c r="D48" i="4"/>
  <c r="A31" i="4"/>
  <c r="E31" i="4"/>
  <c r="E47" i="4"/>
  <c r="A46" i="4"/>
  <c r="F46" i="4" s="1"/>
  <c r="A45" i="4"/>
  <c r="A44" i="4"/>
  <c r="A43" i="4"/>
  <c r="A42" i="4"/>
  <c r="A41" i="4"/>
  <c r="D24" i="4"/>
  <c r="D23" i="4"/>
  <c r="D22" i="4"/>
  <c r="C24" i="4"/>
  <c r="C40" i="4" s="1"/>
  <c r="C23" i="4"/>
  <c r="C22" i="4"/>
  <c r="A30" i="4"/>
  <c r="B30" i="4" s="1"/>
  <c r="A29" i="4"/>
  <c r="C29" i="4" s="1"/>
  <c r="C45" i="4" s="1"/>
  <c r="B29" i="4"/>
  <c r="A28" i="4"/>
  <c r="B28" i="4" s="1"/>
  <c r="B44" i="4" s="1"/>
  <c r="E28" i="4"/>
  <c r="A27" i="4"/>
  <c r="F27" i="4" s="1"/>
  <c r="F43" i="4" s="1"/>
  <c r="B27" i="4"/>
  <c r="A26" i="4"/>
  <c r="G26" i="4" s="1"/>
  <c r="G42" i="4" s="1"/>
  <c r="A25" i="4"/>
  <c r="C25" i="4"/>
  <c r="B11" i="4"/>
  <c r="B10" i="4"/>
  <c r="B23" i="4"/>
  <c r="B22" i="4"/>
  <c r="B24" i="4"/>
  <c r="B48" i="4"/>
  <c r="D30" i="4"/>
  <c r="F30" i="4"/>
  <c r="F48" i="4"/>
  <c r="E48" i="4"/>
  <c r="E29" i="4"/>
  <c r="C27" i="4"/>
  <c r="D46" i="4"/>
  <c r="D27" i="4"/>
  <c r="D43" i="4" s="1"/>
  <c r="F31" i="4"/>
  <c r="F47" i="4"/>
  <c r="D29" i="4"/>
  <c r="C48" i="4"/>
  <c r="G31" i="4"/>
  <c r="C33" i="4"/>
  <c r="C49" i="4"/>
  <c r="D28" i="4"/>
  <c r="D49" i="4"/>
  <c r="D31" i="4"/>
  <c r="D47" i="4"/>
  <c r="G33" i="4"/>
  <c r="G49" i="4"/>
  <c r="B31" i="4"/>
  <c r="B47" i="4"/>
  <c r="G29" i="4"/>
  <c r="C28" i="4"/>
  <c r="C44" i="4" s="1"/>
  <c r="B25" i="4"/>
  <c r="G25" i="4"/>
  <c r="C31" i="4"/>
  <c r="C47" i="4"/>
  <c r="B26" i="4"/>
  <c r="B42" i="4" s="1"/>
  <c r="G47" i="4"/>
  <c r="F25" i="4"/>
  <c r="E27" i="4"/>
  <c r="D25" i="4"/>
  <c r="E25" i="4"/>
  <c r="C46" i="4"/>
  <c r="E49" i="4"/>
  <c r="F29" i="4"/>
  <c r="B49" i="4"/>
  <c r="D41" i="4" l="1"/>
  <c r="E43" i="4"/>
  <c r="F32" i="4"/>
  <c r="G32" i="4"/>
  <c r="D38" i="4"/>
  <c r="E39" i="4"/>
  <c r="E38" i="4"/>
  <c r="F45" i="4"/>
  <c r="F41" i="4"/>
  <c r="G41" i="4"/>
  <c r="C43" i="4"/>
  <c r="C26" i="4"/>
  <c r="C42" i="4" s="1"/>
  <c r="C50" i="4" s="1"/>
  <c r="C41" i="4"/>
  <c r="B45" i="4"/>
  <c r="D39" i="4"/>
  <c r="E40" i="4"/>
  <c r="E26" i="4"/>
  <c r="E42" i="4" s="1"/>
  <c r="B41" i="4"/>
  <c r="F26" i="4"/>
  <c r="F42" i="4" s="1"/>
  <c r="E45" i="4"/>
  <c r="C32" i="4"/>
  <c r="B32" i="4"/>
  <c r="D40" i="4"/>
  <c r="F38" i="4"/>
  <c r="D44" i="4"/>
  <c r="D45" i="4"/>
  <c r="E33" i="4"/>
  <c r="F28" i="4"/>
  <c r="F44" i="4" s="1"/>
  <c r="G28" i="4"/>
  <c r="G44" i="4" s="1"/>
  <c r="B46" i="4"/>
  <c r="G30" i="4"/>
  <c r="D26" i="4"/>
  <c r="D42" i="4" s="1"/>
  <c r="D50" i="4" s="1"/>
  <c r="E30" i="4"/>
  <c r="F39" i="4"/>
  <c r="B40" i="4"/>
  <c r="F40" i="4"/>
  <c r="E41" i="4"/>
  <c r="G45" i="4"/>
  <c r="G46" i="4"/>
  <c r="E46" i="4"/>
  <c r="E32" i="4"/>
  <c r="C30" i="4"/>
  <c r="B38" i="4"/>
  <c r="B43" i="4"/>
  <c r="C38" i="4"/>
  <c r="G38" i="4"/>
  <c r="B33" i="4"/>
  <c r="C39" i="4"/>
  <c r="G39" i="4"/>
  <c r="E44" i="4"/>
  <c r="B39" i="4"/>
  <c r="F50" i="4" l="1"/>
  <c r="E50" i="4"/>
  <c r="G50" i="4"/>
  <c r="E34" i="4"/>
  <c r="B34" i="4"/>
  <c r="B50" i="4"/>
  <c r="G34" i="4"/>
  <c r="D34" i="4"/>
  <c r="C34" i="4"/>
  <c r="F34" i="4"/>
  <c r="H50" i="4" l="1"/>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indexed="81"/>
            <rFont val="Segoe UI"/>
            <family val="2"/>
          </rPr>
          <t>Thoma, Carmen:</t>
        </r>
        <r>
          <rPr>
            <sz val="9"/>
            <color indexed="81"/>
            <rFont val="Segoe UI"/>
            <family val="2"/>
          </rPr>
          <t xml:space="preserve">
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<sst xmlns="http://schemas.openxmlformats.org/spreadsheetml/2006/main" count="1151" uniqueCount="838">
  <si>
    <t>Modulkürzel</t>
  </si>
  <si>
    <t>Kurskürzel</t>
  </si>
  <si>
    <t>Kursname</t>
  </si>
  <si>
    <t>Anzahl Lektionen</t>
  </si>
  <si>
    <t>Autor</t>
  </si>
  <si>
    <t>Klausurdauer in Minuten</t>
  </si>
  <si>
    <t>Kommentar</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</si>
  <si>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</si>
  <si>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</si>
  <si>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</si>
  <si>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</si>
  <si>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</si>
  <si>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</si>
  <si>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</si>
  <si>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</si>
  <si>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</si>
  <si>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</si>
  <si>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</si>
  <si>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Bereits erstellt</t>
  </si>
  <si>
    <t># MC leicht</t>
  </si>
  <si>
    <t># MC mittel</t>
  </si>
  <si>
    <t># MC schwer</t>
  </si>
  <si>
    <t># Offen leicht</t>
  </si>
  <si>
    <t># Offen mittel</t>
  </si>
  <si>
    <t># Offen schwer</t>
  </si>
  <si>
    <t>Lektion 1</t>
  </si>
  <si>
    <t>Lektion 2</t>
  </si>
  <si>
    <t>Lektion 3</t>
  </si>
  <si>
    <t>Summe</t>
  </si>
  <si>
    <t>Gesamt</t>
  </si>
  <si>
    <t>Noch zu erstellen</t>
  </si>
  <si>
    <t>Lektion</t>
  </si>
  <si>
    <t>Unterlektion</t>
  </si>
  <si>
    <t>Schwierigkeitsgrad</t>
  </si>
  <si>
    <t>Fragenkürzel</t>
  </si>
  <si>
    <t>Fragetext</t>
  </si>
  <si>
    <t>Richtige Antwort</t>
  </si>
  <si>
    <t>Falsche Antwort</t>
  </si>
  <si>
    <t>Bild? =&gt; ggf. "Ja" eintragen
=&gt; Bitte die Infos auf "Übersicht" beachten!</t>
  </si>
  <si>
    <t>Kommentar fachliche:r Prüfer:in / Auditor:in</t>
  </si>
  <si>
    <t>1.1</t>
  </si>
  <si>
    <t>leicht</t>
  </si>
  <si>
    <t>MC_001</t>
  </si>
  <si>
    <t>MC_002</t>
  </si>
  <si>
    <t>MC_003</t>
  </si>
  <si>
    <t>MC_004</t>
  </si>
  <si>
    <t>MC_005</t>
  </si>
  <si>
    <t>MC_006</t>
  </si>
  <si>
    <t>MC_007</t>
  </si>
  <si>
    <t>MC_008</t>
  </si>
  <si>
    <t>MC_009</t>
  </si>
  <si>
    <t>MC_010</t>
  </si>
  <si>
    <t>MC_011</t>
  </si>
  <si>
    <t>MC_012</t>
  </si>
  <si>
    <t>MC_013</t>
  </si>
  <si>
    <t>MC_014</t>
  </si>
  <si>
    <t>MC_015</t>
  </si>
  <si>
    <t>MC_016</t>
  </si>
  <si>
    <t>MC_017</t>
  </si>
  <si>
    <t>MC_018</t>
  </si>
  <si>
    <t>MC_019</t>
  </si>
  <si>
    <t>MC_020</t>
  </si>
  <si>
    <t>MC_021</t>
  </si>
  <si>
    <t>MC_022</t>
  </si>
  <si>
    <t>MC_023</t>
  </si>
  <si>
    <t>MC_024</t>
  </si>
  <si>
    <t>MC_025</t>
  </si>
  <si>
    <t>MC_026</t>
  </si>
  <si>
    <t>MC_027</t>
  </si>
  <si>
    <t>MC_028</t>
  </si>
  <si>
    <t>MC_029</t>
  </si>
  <si>
    <t>MC_030</t>
  </si>
  <si>
    <t>MC_031</t>
  </si>
  <si>
    <t>MC_032</t>
  </si>
  <si>
    <t>MC_033</t>
  </si>
  <si>
    <t>MC_034</t>
  </si>
  <si>
    <t>MC_035</t>
  </si>
  <si>
    <t>MC_036</t>
  </si>
  <si>
    <t>MC_037</t>
  </si>
  <si>
    <t>MC_038</t>
  </si>
  <si>
    <t>MC_039</t>
  </si>
  <si>
    <t>MC_040</t>
  </si>
  <si>
    <t>MC_041</t>
  </si>
  <si>
    <t>MC_042</t>
  </si>
  <si>
    <t>MC_043</t>
  </si>
  <si>
    <t>MC_044</t>
  </si>
  <si>
    <t>MC_045</t>
  </si>
  <si>
    <t>MC_046</t>
  </si>
  <si>
    <t>MC_047</t>
  </si>
  <si>
    <t>MC_048</t>
  </si>
  <si>
    <t>MC_049</t>
  </si>
  <si>
    <t>MC_050</t>
  </si>
  <si>
    <t>MC_051</t>
  </si>
  <si>
    <t>MC_052</t>
  </si>
  <si>
    <t>MC_053</t>
  </si>
  <si>
    <t>MC_054</t>
  </si>
  <si>
    <t>MC_055</t>
  </si>
  <si>
    <t>MC_056</t>
  </si>
  <si>
    <t>MC_057</t>
  </si>
  <si>
    <t>MC_058</t>
  </si>
  <si>
    <t>MC_059</t>
  </si>
  <si>
    <t>MC_060</t>
  </si>
  <si>
    <t>MC_061</t>
  </si>
  <si>
    <t>MC_062</t>
  </si>
  <si>
    <t>MC_063</t>
  </si>
  <si>
    <t>MC_064</t>
  </si>
  <si>
    <t>MC_065</t>
  </si>
  <si>
    <t>MC_066</t>
  </si>
  <si>
    <t>MC_067</t>
  </si>
  <si>
    <t>MC_068</t>
  </si>
  <si>
    <t>MC_069</t>
  </si>
  <si>
    <t>MC_070</t>
  </si>
  <si>
    <t>MC_071</t>
  </si>
  <si>
    <t>MC_072</t>
  </si>
  <si>
    <t>MC_073</t>
  </si>
  <si>
    <t>MC_074</t>
  </si>
  <si>
    <t>MC_075</t>
  </si>
  <si>
    <t>MC_076</t>
  </si>
  <si>
    <t>MC_077</t>
  </si>
  <si>
    <t>MC_078</t>
  </si>
  <si>
    <t>MC_079</t>
  </si>
  <si>
    <t>MC_080</t>
  </si>
  <si>
    <t>MC_081</t>
  </si>
  <si>
    <t>MC_082</t>
  </si>
  <si>
    <t>MC_083</t>
  </si>
  <si>
    <t>MC_084</t>
  </si>
  <si>
    <t>MC_085</t>
  </si>
  <si>
    <t>MC_086</t>
  </si>
  <si>
    <t>MC_087</t>
  </si>
  <si>
    <t>MC_088</t>
  </si>
  <si>
    <t>MC_089</t>
  </si>
  <si>
    <t>MC_090</t>
  </si>
  <si>
    <t>MC_091</t>
  </si>
  <si>
    <t>MC_092</t>
  </si>
  <si>
    <t>MC_094</t>
  </si>
  <si>
    <t>MC_095</t>
  </si>
  <si>
    <t>MC_096</t>
  </si>
  <si>
    <t>MC_097</t>
  </si>
  <si>
    <t>MC_098</t>
  </si>
  <si>
    <t>MC_099</t>
  </si>
  <si>
    <t>MC_100</t>
  </si>
  <si>
    <t>MC_101</t>
  </si>
  <si>
    <t>MC_102</t>
  </si>
  <si>
    <t>MC_103</t>
  </si>
  <si>
    <t>MC_104</t>
  </si>
  <si>
    <t>MC_105</t>
  </si>
  <si>
    <t>MC_106</t>
  </si>
  <si>
    <t>MC_107</t>
  </si>
  <si>
    <t>MC_108</t>
  </si>
  <si>
    <t>MC_109</t>
  </si>
  <si>
    <t>MC_110</t>
  </si>
  <si>
    <t>MC_111</t>
  </si>
  <si>
    <t>MC_112</t>
  </si>
  <si>
    <t>MC_113</t>
  </si>
  <si>
    <t>MC_114</t>
  </si>
  <si>
    <t>MC_115</t>
  </si>
  <si>
    <t>MC_116</t>
  </si>
  <si>
    <t>MC_117</t>
  </si>
  <si>
    <t>MC_118</t>
  </si>
  <si>
    <t>MC_119</t>
  </si>
  <si>
    <t>MC_120</t>
  </si>
  <si>
    <t>Punkte (automa-tisch)</t>
  </si>
  <si>
    <t>Zeilen</t>
  </si>
  <si>
    <t>Fragenkürzel (automatisch)</t>
  </si>
  <si>
    <t>Musterlösung</t>
  </si>
  <si>
    <t>offen_001</t>
  </si>
  <si>
    <t>offen_002</t>
  </si>
  <si>
    <t>offen_003</t>
  </si>
  <si>
    <t>offen_004</t>
  </si>
  <si>
    <t>offen_005</t>
  </si>
  <si>
    <t>offen_006</t>
  </si>
  <si>
    <t>offen_007</t>
  </si>
  <si>
    <t>offen_008</t>
  </si>
  <si>
    <t>offen_009</t>
  </si>
  <si>
    <t>offen_010</t>
  </si>
  <si>
    <t>offen_011</t>
  </si>
  <si>
    <t>offen_012</t>
  </si>
  <si>
    <t>offen_013</t>
  </si>
  <si>
    <t>offen_014</t>
  </si>
  <si>
    <t>offen_015</t>
  </si>
  <si>
    <t>offen_016</t>
  </si>
  <si>
    <t>offen_017</t>
  </si>
  <si>
    <t>offen_018</t>
  </si>
  <si>
    <t>offen_019</t>
  </si>
  <si>
    <t>offen_020</t>
  </si>
  <si>
    <t>offen_021</t>
  </si>
  <si>
    <t>offen_022</t>
  </si>
  <si>
    <t>offen_023</t>
  </si>
  <si>
    <t>offen_024</t>
  </si>
  <si>
    <t>offen_025</t>
  </si>
  <si>
    <t>offen_026</t>
  </si>
  <si>
    <t>offen_027</t>
  </si>
  <si>
    <t>offen_028</t>
  </si>
  <si>
    <t>offen_029</t>
  </si>
  <si>
    <t>offen_030</t>
  </si>
  <si>
    <t>offen_031</t>
  </si>
  <si>
    <t>offen_032</t>
  </si>
  <si>
    <t>offen_033</t>
  </si>
  <si>
    <t>offen_034</t>
  </si>
  <si>
    <t>offen_035</t>
  </si>
  <si>
    <t>offen_036</t>
  </si>
  <si>
    <t>offen_037</t>
  </si>
  <si>
    <t>offen_038</t>
  </si>
  <si>
    <t>offen_039</t>
  </si>
  <si>
    <t>offen_040</t>
  </si>
  <si>
    <t>offen_041</t>
  </si>
  <si>
    <t>offen_042</t>
  </si>
  <si>
    <t>offen_043</t>
  </si>
  <si>
    <t>offen_044</t>
  </si>
  <si>
    <t>offen_045</t>
  </si>
  <si>
    <t>offen_046</t>
  </si>
  <si>
    <t>offen_047</t>
  </si>
  <si>
    <t>offen_048</t>
  </si>
  <si>
    <t>offen_049</t>
  </si>
  <si>
    <t>offen_050</t>
  </si>
  <si>
    <t>offen_051</t>
  </si>
  <si>
    <t>offen_052</t>
  </si>
  <si>
    <t>offen_053</t>
  </si>
  <si>
    <t>offen_054</t>
  </si>
  <si>
    <t>offen_055</t>
  </si>
  <si>
    <t>offen_056</t>
  </si>
  <si>
    <t>offen_057</t>
  </si>
  <si>
    <t>offen_058</t>
  </si>
  <si>
    <t>offen_059</t>
  </si>
  <si>
    <t>offen_060</t>
  </si>
  <si>
    <t>offen_061</t>
  </si>
  <si>
    <t>Bild</t>
  </si>
  <si>
    <t>Ja</t>
  </si>
  <si>
    <t>mittel</t>
  </si>
  <si>
    <t>Nein</t>
  </si>
  <si>
    <t>schwer</t>
  </si>
  <si>
    <t>MC Fragen pro Lektion</t>
  </si>
  <si>
    <t>MC leicht</t>
  </si>
  <si>
    <t>MC mittel</t>
  </si>
  <si>
    <t>MC schwer</t>
  </si>
  <si>
    <t>Offene Fragen / Lektion</t>
  </si>
  <si>
    <t>Offen leicht</t>
  </si>
  <si>
    <t>Offen mittel</t>
  </si>
  <si>
    <t>Offen schwer</t>
  </si>
  <si>
    <t>Which of the following encompasses all kinds of security?</t>
  </si>
  <si>
    <t>Information security</t>
  </si>
  <si>
    <t>Network security</t>
  </si>
  <si>
    <t>Computer security</t>
  </si>
  <si>
    <t>Data security</t>
  </si>
  <si>
    <t>What is included on Credit Card Data?</t>
  </si>
  <si>
    <t>Personally identifiable information</t>
  </si>
  <si>
    <t>Self identifiable information</t>
  </si>
  <si>
    <t>Private information</t>
  </si>
  <si>
    <t>Secret information</t>
  </si>
  <si>
    <t>What is the weakest link in any organization that a cyber criminal mostly tries to compromise?</t>
  </si>
  <si>
    <t>A human</t>
  </si>
  <si>
    <t>A weak password</t>
  </si>
  <si>
    <t>A computer without antivirus</t>
  </si>
  <si>
    <t>PII</t>
  </si>
  <si>
    <t>Which term best describes the security of personally identifiable information?</t>
  </si>
  <si>
    <t>Privacy</t>
  </si>
  <si>
    <t>Cyber security</t>
  </si>
  <si>
    <t>Identification</t>
  </si>
  <si>
    <t>Which solution should be used when it comes to the secure use of multiple accounts?</t>
  </si>
  <si>
    <t>Password manager</t>
  </si>
  <si>
    <t>Login manager</t>
  </si>
  <si>
    <t>Username manager</t>
  </si>
  <si>
    <t>Nickname manager</t>
  </si>
  <si>
    <t>1.2</t>
  </si>
  <si>
    <t>Which security best practice is being followed if the task is assigned to more than one person to accomplish?</t>
  </si>
  <si>
    <t>Separation of duties</t>
  </si>
  <si>
    <t>Separation of persons</t>
  </si>
  <si>
    <t>Separation of practices</t>
  </si>
  <si>
    <t>Separation of people</t>
  </si>
  <si>
    <t>1.3</t>
  </si>
  <si>
    <t>Which security aspect ensures the timely and uninterrupted access to the data by the authorized users?</t>
  </si>
  <si>
    <t>Availability</t>
  </si>
  <si>
    <t>Aunthentication</t>
  </si>
  <si>
    <t>Confidentiality</t>
  </si>
  <si>
    <t>Integrity</t>
  </si>
  <si>
    <t>1.4</t>
  </si>
  <si>
    <t>… is a term that refers to the effort and time needed by a cyber criminal to hack a system.</t>
  </si>
  <si>
    <t>Work factor</t>
  </si>
  <si>
    <t>Money factor</t>
  </si>
  <si>
    <t>Energy factor</t>
  </si>
  <si>
    <t>Resource factor</t>
  </si>
  <si>
    <t>Which of the following statements is true?</t>
  </si>
  <si>
    <t>An unmitigated vulnerability is a security issue</t>
  </si>
  <si>
    <t>An unmitigated vulnerability is a security concern</t>
  </si>
  <si>
    <t>An unmitigated vulnerability is a security point</t>
  </si>
  <si>
    <t>An unmitigated vulnerabiilty is a security hole</t>
  </si>
  <si>
    <t>In the term "Ransomware," what does "ransom" indicate?</t>
  </si>
  <si>
    <t>Money</t>
  </si>
  <si>
    <t>Attack</t>
  </si>
  <si>
    <t>Password</t>
  </si>
  <si>
    <t>Malware</t>
  </si>
  <si>
    <t>Which of the following is an example of a targeted attack?</t>
  </si>
  <si>
    <t>Spear phishing</t>
  </si>
  <si>
    <t>Credential stuffing</t>
  </si>
  <si>
    <t>Insider threat</t>
  </si>
  <si>
    <t>Phishing</t>
  </si>
  <si>
    <t>2.1</t>
  </si>
  <si>
    <t>Cyber security is …</t>
  </si>
  <si>
    <t>measurable.</t>
  </si>
  <si>
    <t>countable.</t>
  </si>
  <si>
    <t>immeasurable.</t>
  </si>
  <si>
    <t>uncountable.</t>
  </si>
  <si>
    <t>2.2</t>
  </si>
  <si>
    <t>Which statement best describes the concept of metric in cyber security?</t>
  </si>
  <si>
    <t>A consistent standard of measurement</t>
  </si>
  <si>
    <t>A standard of measurement</t>
  </si>
  <si>
    <t>A non-consistent standard of measurement</t>
  </si>
  <si>
    <t>A continuous standard of measurement</t>
  </si>
  <si>
    <t>Quality decision making is one of the characteristics of…</t>
  </si>
  <si>
    <t>a good metric.</t>
  </si>
  <si>
    <t>good observation.</t>
  </si>
  <si>
    <t>a good analysis.</t>
  </si>
  <si>
    <t>a good measure.</t>
  </si>
  <si>
    <t>Which of the following statements best describes the relationships related to a threat matrix?</t>
  </si>
  <si>
    <t>Attributes are related to metrics while capabilities are related to measurements</t>
  </si>
  <si>
    <t>Capabilities are related to metrics while attributes are related to measurements</t>
  </si>
  <si>
    <t>Capabilities are related to metrics while attributes are related to observations</t>
  </si>
  <si>
    <t>Observations are related to metrics while capabilities are related to measurements</t>
  </si>
  <si>
    <t>2.3</t>
  </si>
  <si>
    <t>A measurement could be referred to as an …</t>
  </si>
  <si>
    <t>observation.</t>
  </si>
  <si>
    <t>analysis.</t>
  </si>
  <si>
    <t>answer.</t>
  </si>
  <si>
    <t>explanation.</t>
  </si>
  <si>
    <t>Technical personnel falls under the category of … attribute family.</t>
  </si>
  <si>
    <t>resource</t>
  </si>
  <si>
    <t>commitment</t>
  </si>
  <si>
    <t>attack</t>
  </si>
  <si>
    <t>vulnerability</t>
  </si>
  <si>
    <t>What value of technical personnel represents high intensity to the assessment of threats?</t>
  </si>
  <si>
    <t>Hundreds</t>
  </si>
  <si>
    <t>Tens</t>
  </si>
  <si>
    <t>Ones</t>
  </si>
  <si>
    <t>Zeros</t>
  </si>
  <si>
    <t>2.4</t>
  </si>
  <si>
    <t>Which of the following statements is true regarding the impact of the cyber attacks on the critical infrastructures?</t>
  </si>
  <si>
    <t>The Colonial Pipeline and Solar Winds cyber attacks impacted both security and the economy.</t>
  </si>
  <si>
    <t>The Colonial Pipeline and Solar winds cyber attacks impacted only the economy, not security.</t>
  </si>
  <si>
    <t>The Colonial Pipeline and Solar Winds cyber attacks impacted only security, not the economy.</t>
  </si>
  <si>
    <t>The Colonial pipeline and Solar winds cyber attacks impacted neither security nor the economy.</t>
  </si>
  <si>
    <t>Which law ensures the privacy and protection of the patient's data?</t>
  </si>
  <si>
    <t>HIPAA</t>
  </si>
  <si>
    <t>GDPR</t>
  </si>
  <si>
    <t>ISO 27001</t>
  </si>
  <si>
    <t>NIST</t>
  </si>
  <si>
    <t>2.5</t>
  </si>
  <si>
    <t>Which terminology best defines an event which is unpredictable and occurs beyond a normal circumstances?</t>
  </si>
  <si>
    <t>Black swan event</t>
  </si>
  <si>
    <t>Highly unrealistic event</t>
  </si>
  <si>
    <t>Unlikely event</t>
  </si>
  <si>
    <t>Unanticipated event</t>
  </si>
  <si>
    <t>What is the motivation behind most of the data breaches in cyber attacks?</t>
  </si>
  <si>
    <t>Financial gain</t>
  </si>
  <si>
    <t>Reputational loss</t>
  </si>
  <si>
    <t>Infrastructure damage</t>
  </si>
  <si>
    <t>Experience gain</t>
  </si>
  <si>
    <t>3.1</t>
  </si>
  <si>
    <t>Which of the following is a threat modeling technique?</t>
  </si>
  <si>
    <t>Attack tree</t>
  </si>
  <si>
    <t>Vulnerability assessments</t>
  </si>
  <si>
    <t>Implementing firewalls</t>
  </si>
  <si>
    <t>User training</t>
  </si>
  <si>
    <t xml:space="preserve">Which of the following statements regarding the attack tree is correct? </t>
  </si>
  <si>
    <t>The objective is represented by the root node, and the techniques used to achieve that objective are represented by a leaf node.</t>
  </si>
  <si>
    <t>Both root and leaf nodes represent the main objective.</t>
  </si>
  <si>
    <t>The objective is represented by the leaf node, and the techniques used to achieve that objective is represented by a root node.</t>
  </si>
  <si>
    <t>Both root and leaf nodes represent the ways of achieving the objective.</t>
  </si>
  <si>
    <t>Security is a … process.</t>
  </si>
  <si>
    <t>continuous</t>
  </si>
  <si>
    <t>linear</t>
  </si>
  <si>
    <t>exponential</t>
  </si>
  <si>
    <t>factorial</t>
  </si>
  <si>
    <t>3.2</t>
  </si>
  <si>
    <t>What does a character 'T' represents in STRIDE?</t>
  </si>
  <si>
    <t>Tampering</t>
  </si>
  <si>
    <t>Tackling</t>
  </si>
  <si>
    <t>Threatening</t>
  </si>
  <si>
    <t>Tapping</t>
  </si>
  <si>
    <t>Which of the following terms represents the denial of an act?</t>
  </si>
  <si>
    <t>Repudiation</t>
  </si>
  <si>
    <t>Non-repudiation</t>
  </si>
  <si>
    <t>No-repudiation</t>
  </si>
  <si>
    <t>Denial of Service</t>
  </si>
  <si>
    <t>How could developed applications be checked for potential vulnerabilites?</t>
  </si>
  <si>
    <t>Web application penetration testing</t>
  </si>
  <si>
    <t>Network vulnerability assessments</t>
  </si>
  <si>
    <t>Network penetration testing</t>
  </si>
  <si>
    <t>Follow-up meetings</t>
  </si>
  <si>
    <t>Implementation of web application firewalls in organization could prevent …</t>
  </si>
  <si>
    <t>denial-of-service attacks.</t>
  </si>
  <si>
    <t>password attacks.</t>
  </si>
  <si>
    <t>phishing attacks.</t>
  </si>
  <si>
    <t>spear-phishing attacks.</t>
  </si>
  <si>
    <t>3.3</t>
  </si>
  <si>
    <t>Which of the following is one of the main factors that is used in a decision to prioritize threats?</t>
  </si>
  <si>
    <t>Impact</t>
  </si>
  <si>
    <t>Vulnerability</t>
  </si>
  <si>
    <t>Operating system</t>
  </si>
  <si>
    <t>Web application</t>
  </si>
  <si>
    <t>identification.</t>
  </si>
  <si>
    <t>exploitation.</t>
  </si>
  <si>
    <t>verification.</t>
  </si>
  <si>
    <t>manipulation.</t>
  </si>
  <si>
    <t>Prioritization of threats is performed after their …</t>
  </si>
  <si>
    <t>Which term is best suited for automation?</t>
  </si>
  <si>
    <t>Script</t>
  </si>
  <si>
    <t>Investigation</t>
  </si>
  <si>
    <t>Code</t>
  </si>
  <si>
    <t>Programming</t>
  </si>
  <si>
    <t>3.4</t>
  </si>
  <si>
    <t>How many levels are there in the Pyramid of Pain?</t>
  </si>
  <si>
    <t>4.1</t>
  </si>
  <si>
    <t>Which of the following statements best explains CAPEC?</t>
  </si>
  <si>
    <t>It provides updated attack patterns that helps security professionals to understand the behavior of adversaries.</t>
  </si>
  <si>
    <t>It provides outdated attack patterns that helps security professionals to understand the behavior of adversaries.</t>
  </si>
  <si>
    <t>It provides updated attack patterns that helps security professionals to understand the behavior of an organization's employees.</t>
  </si>
  <si>
    <t>It provides updated attack patterns that helps CEOs to understand the behavior of security professionals.</t>
  </si>
  <si>
    <t>What does a specific instance of a weakness that helps an attacker to compromise a system refer to?</t>
  </si>
  <si>
    <t>CVE</t>
  </si>
  <si>
    <t>CWE</t>
  </si>
  <si>
    <t>CAPEC</t>
  </si>
  <si>
    <t>MITRE</t>
  </si>
  <si>
    <t>What is leveraged in attack patterns for attack execution?</t>
  </si>
  <si>
    <t>Weaknesses</t>
  </si>
  <si>
    <t>Vulnerabilites</t>
  </si>
  <si>
    <t>Errors</t>
  </si>
  <si>
    <t>Misconfigurations</t>
  </si>
  <si>
    <t>How many views are used to demonstrate the entries in CAPEC?</t>
  </si>
  <si>
    <t>4.2</t>
  </si>
  <si>
    <t>Information dissemination is the name given to the activity of … information with others.</t>
  </si>
  <si>
    <t>sharing</t>
  </si>
  <si>
    <t>manipulating</t>
  </si>
  <si>
    <t>processing</t>
  </si>
  <si>
    <t>treating</t>
  </si>
  <si>
    <t>Monitoring a subject's activity refers to …</t>
  </si>
  <si>
    <t>surveillance.</t>
  </si>
  <si>
    <t>interrogation.</t>
  </si>
  <si>
    <t>aggregation</t>
  </si>
  <si>
    <t>viewing.</t>
  </si>
  <si>
    <t>4.3</t>
  </si>
  <si>
    <t>Emulation of a cyber attack through ATT&amp;CK framework helps in …</t>
  </si>
  <si>
    <t>both defensive and offensive operations.</t>
  </si>
  <si>
    <t>defensive operations only.</t>
  </si>
  <si>
    <t>offensive operations only.</t>
  </si>
  <si>
    <t>neither defensive nor offensive operations.</t>
  </si>
  <si>
    <t>According to ATT&amp;CK framework, what is leveraged by the adversaries to achieve their goals?</t>
  </si>
  <si>
    <t>Tactics</t>
  </si>
  <si>
    <t>Techniques</t>
  </si>
  <si>
    <t>Sub-techniques</t>
  </si>
  <si>
    <t>Procedures</t>
  </si>
  <si>
    <t>4.4</t>
  </si>
  <si>
    <t>The process of leveraging a compromised system to attack another system is known as …</t>
  </si>
  <si>
    <t>pivoting.</t>
  </si>
  <si>
    <t>privilege escalation.</t>
  </si>
  <si>
    <t>command and control.</t>
  </si>
  <si>
    <t>exfiltration.</t>
  </si>
  <si>
    <t>5.1</t>
  </si>
  <si>
    <t>What does an unusual restart of a computer indicate?</t>
  </si>
  <si>
    <t>Hacked system account</t>
  </si>
  <si>
    <t>Hacked email account</t>
  </si>
  <si>
    <t>Hacked bank account</t>
  </si>
  <si>
    <t>Hacked cloud storage account</t>
  </si>
  <si>
    <t>What enhances the features of an internet browser?</t>
  </si>
  <si>
    <t>Add-ons</t>
  </si>
  <si>
    <t>Antivirus</t>
  </si>
  <si>
    <t>Password protected user account</t>
  </si>
  <si>
    <t>Backups</t>
  </si>
  <si>
    <t>Choose the correct statement.</t>
  </si>
  <si>
    <t>Internet law and its fines differ from country to country.</t>
  </si>
  <si>
    <t>Internet law and its fines are same all around the world.</t>
  </si>
  <si>
    <t>Internet law and its fines differ from city to city within a country.</t>
  </si>
  <si>
    <t>Internet law and its fines are defined by continent.</t>
  </si>
  <si>
    <t>Which term refers to an individual's or organization's copyrighted work?</t>
  </si>
  <si>
    <t>Intellectual property</t>
  </si>
  <si>
    <t>Personal property</t>
  </si>
  <si>
    <t>Self property</t>
  </si>
  <si>
    <t>Private property</t>
  </si>
  <si>
    <t>Digital signatures are used to preserve the … of digital documents.</t>
  </si>
  <si>
    <t>integrity and authenticity</t>
  </si>
  <si>
    <t>confidentiality and integrity</t>
  </si>
  <si>
    <t>confidentiality and authenticity</t>
  </si>
  <si>
    <t>integrity and authentication</t>
  </si>
  <si>
    <t>The process of submitting tax returns through the internet is known as what?</t>
  </si>
  <si>
    <t>eFiling</t>
  </si>
  <si>
    <t>eTaxing</t>
  </si>
  <si>
    <t>ePayment</t>
  </si>
  <si>
    <t>eReimbursement</t>
  </si>
  <si>
    <t>Speaking and spreading false statements on the internet is subject to which laws?</t>
  </si>
  <si>
    <t>Defamation</t>
  </si>
  <si>
    <t>Copyright</t>
  </si>
  <si>
    <t>Fraud</t>
  </si>
  <si>
    <t>Harassment</t>
  </si>
  <si>
    <t>For which purpose the term "trade secret" used?</t>
  </si>
  <si>
    <t>To represent intellectual property designed by an organization</t>
  </si>
  <si>
    <t>To represent a technique designed by a person</t>
  </si>
  <si>
    <t>To represent intellectual property designed by a hacker</t>
  </si>
  <si>
    <t>To represent intellectual property designed by the CEO of a company</t>
  </si>
  <si>
    <t>5.2</t>
  </si>
  <si>
    <t>How could organizations prevent themselves from regulatory fines following a cyber attack?</t>
  </si>
  <si>
    <t>By implementing the necessary security controls compliant with standards</t>
  </si>
  <si>
    <t>By negotiating with the regulatory authoraties to waive off the fines</t>
  </si>
  <si>
    <t>By dismissing the security manager from the job</t>
  </si>
  <si>
    <t>By replacing the CEO of the company</t>
  </si>
  <si>
    <t>Which standard should be followed by the banking industry in order for them get compliance?</t>
  </si>
  <si>
    <t>PCI-DSS</t>
  </si>
  <si>
    <t>Private banking standards</t>
  </si>
  <si>
    <t>Choose the statement that best explains the relationship between an organization, compliance, and regulation.</t>
  </si>
  <si>
    <t>Compliance requirements are created by keeping in view the regulatory requirements which are then followed and implemented by organizations</t>
  </si>
  <si>
    <t>Regulatory requirements are created by keeping in view the compliance requirements which are then implemented by organizations</t>
  </si>
  <si>
    <t>Regulatory requirements are created by organizations to follow compliance requirements</t>
  </si>
  <si>
    <t>Compliance requirements are created by organizations to follow regulatory requirements</t>
  </si>
  <si>
    <t>What could be achieved by organizations by fulfilling compliance requirements?</t>
  </si>
  <si>
    <t>Implementation of ISMS</t>
  </si>
  <si>
    <t>Implementation of policies</t>
  </si>
  <si>
    <t>Implementation of procedures</t>
  </si>
  <si>
    <t>Implementation of guidelines</t>
  </si>
  <si>
    <t>Which term is mostly used in cyber security industry that refers to a high profile cyber attack?</t>
  </si>
  <si>
    <t>Sophisticated attack</t>
  </si>
  <si>
    <t>Complex attack</t>
  </si>
  <si>
    <t>Dangerous attack</t>
  </si>
  <si>
    <t>Skilled attack</t>
  </si>
  <si>
    <t>6.1</t>
  </si>
  <si>
    <t>Risk could be defined as a threat exploiting …</t>
  </si>
  <si>
    <t>a vulnerability.</t>
  </si>
  <si>
    <t>an asset.</t>
  </si>
  <si>
    <t>a human.</t>
  </si>
  <si>
    <t>a CEO.</t>
  </si>
  <si>
    <t>What refers to the process of analyzing risks and then minimizing them by implementing security controls?</t>
  </si>
  <si>
    <t>Risk management</t>
  </si>
  <si>
    <t>Risk assessment</t>
  </si>
  <si>
    <t>Risk transferring</t>
  </si>
  <si>
    <t>Risk avoidance</t>
  </si>
  <si>
    <t>Identification and classification of assets must be done …</t>
  </si>
  <si>
    <t>as the first step in risk assessment.</t>
  </si>
  <si>
    <t>as the second step in risk assessment.</t>
  </si>
  <si>
    <t>as the last step in risk assessment.</t>
  </si>
  <si>
    <t>randomly.</t>
  </si>
  <si>
    <t>How many options are usually considered in the process of risk mitigation?</t>
  </si>
  <si>
    <t>6.2</t>
  </si>
  <si>
    <t>What is meant by establishing a scope in a risk management process?</t>
  </si>
  <si>
    <t>Properly defining the information assets that need to be protected</t>
  </si>
  <si>
    <t>Scheduling follow-up meetings with C-level executives</t>
  </si>
  <si>
    <t>Delivering user awareness trainings</t>
  </si>
  <si>
    <t>Giving protection to the CEO as a first priority</t>
  </si>
  <si>
    <t>Crisis and incident are … concepts.</t>
  </si>
  <si>
    <t>dissimilar</t>
  </si>
  <si>
    <t>strange</t>
  </si>
  <si>
    <t>similar</t>
  </si>
  <si>
    <t>easy</t>
  </si>
  <si>
    <t>Which of the following terms best defines a situation in which a hacker gains access to a bank account?</t>
  </si>
  <si>
    <t>It is a crisis.</t>
  </si>
  <si>
    <t>It is an incident.</t>
  </si>
  <si>
    <t>It is an event.</t>
  </si>
  <si>
    <t>It is a minor incident.</t>
  </si>
  <si>
    <t>Day-to-day unavoidable issues that occur in businesses refer to …</t>
  </si>
  <si>
    <t>minor incidents.</t>
  </si>
  <si>
    <t>minor crises.</t>
  </si>
  <si>
    <t>small incidents.</t>
  </si>
  <si>
    <t>small crises.</t>
  </si>
  <si>
    <t>Who is responsible to carry out crisis management?</t>
  </si>
  <si>
    <t>Dedicated crisis management team</t>
  </si>
  <si>
    <t>CEO</t>
  </si>
  <si>
    <t>CTO</t>
  </si>
  <si>
    <t>Security manager</t>
  </si>
  <si>
    <t>What could be the major impact of a Black swan event on a business?</t>
  </si>
  <si>
    <t>Financial crisis</t>
  </si>
  <si>
    <t>Reputational crisis</t>
  </si>
  <si>
    <t>Network crisis</t>
  </si>
  <si>
    <t>Men crisis</t>
  </si>
  <si>
    <r>
      <t xml:space="preserve">A black swan event could </t>
    </r>
    <r>
      <rPr>
        <b/>
        <sz val="10"/>
        <color theme="1"/>
        <rFont val="Calibri"/>
        <family val="2"/>
        <scheme val="minor"/>
      </rPr>
      <t>not</t>
    </r>
    <r>
      <rPr>
        <sz val="10"/>
        <color theme="1"/>
        <rFont val="Calibri"/>
        <family val="2"/>
        <scheme val="minor"/>
      </rPr>
      <t xml:space="preserve"> even be predicted by which of the following tools?</t>
    </r>
  </si>
  <si>
    <t>Forecasting</t>
  </si>
  <si>
    <t>Prevention</t>
  </si>
  <si>
    <t>Detection</t>
  </si>
  <si>
    <t>Corrective</t>
  </si>
  <si>
    <t>7.1</t>
  </si>
  <si>
    <t>What is the name of the software solution that allows individuals and organizations to handle passwords in a centralized manner?</t>
  </si>
  <si>
    <t>User manager</t>
  </si>
  <si>
    <t>Hash manager</t>
  </si>
  <si>
    <t>Data manager</t>
  </si>
  <si>
    <t>A firewall is implemented between … and … networks.</t>
  </si>
  <si>
    <t>internal; external</t>
  </si>
  <si>
    <t>home; company</t>
  </si>
  <si>
    <t>individual; hacker</t>
  </si>
  <si>
    <t>state; hacker</t>
  </si>
  <si>
    <t>Which statement is true when it comes to firewalls?</t>
  </si>
  <si>
    <t>A firewall could be implemented both in software and hardware</t>
  </si>
  <si>
    <t>A firewall could be implemented only in software</t>
  </si>
  <si>
    <t>A firewall could be implemented only in hardware</t>
  </si>
  <si>
    <t>A firewall is neither implemented in software nor in hardware</t>
  </si>
  <si>
    <t>7.3</t>
  </si>
  <si>
    <t>What needs to be assessed to validate the cyber defense of an organization?</t>
  </si>
  <si>
    <t>Security controls</t>
  </si>
  <si>
    <t>Employees</t>
  </si>
  <si>
    <t>Softwares</t>
  </si>
  <si>
    <t>Hardware</t>
  </si>
  <si>
    <t>What next process is to be carried out after performing a vulnerability assessment if vulnerabilites are found?</t>
  </si>
  <si>
    <t>Penetration testing</t>
  </si>
  <si>
    <t>Cyber attack</t>
  </si>
  <si>
    <t>Awareness trainings</t>
  </si>
  <si>
    <t>Which of the following refers to the concept of Data at Rest?</t>
  </si>
  <si>
    <t>Data stored on harddrive</t>
  </si>
  <si>
    <t>Data deleted from a harddrive</t>
  </si>
  <si>
    <t>Data restored to a harddrive</t>
  </si>
  <si>
    <t>Data upgraded on a harddrive</t>
  </si>
  <si>
    <t>What refers to securing the administrative functions in organizations?</t>
  </si>
  <si>
    <t>Operational security</t>
  </si>
  <si>
    <t>System security</t>
  </si>
  <si>
    <t>The process of identifying the difference between the implemeted security controls to the compliance requirements is known as …</t>
  </si>
  <si>
    <t>gap analysis.</t>
  </si>
  <si>
    <t>loop hole analysis.</t>
  </si>
  <si>
    <t>missing analysis.</t>
  </si>
  <si>
    <t>requirement analysis.</t>
  </si>
  <si>
    <t>7.4</t>
  </si>
  <si>
    <t>How many basic principles are followed in Security by Privacy and Security by Design?</t>
  </si>
  <si>
    <t>Focusing just on the protection of the personal data of an individual refers to …</t>
  </si>
  <si>
    <t>privacy.</t>
  </si>
  <si>
    <t>security.</t>
  </si>
  <si>
    <t>safety.</t>
  </si>
  <si>
    <t>surety.</t>
  </si>
  <si>
    <t>Which Security and Privacy by Design principle addresses respect given to all of the stakeholders?</t>
  </si>
  <si>
    <t>Positive-Sum</t>
  </si>
  <si>
    <t>Embedded into the Design</t>
  </si>
  <si>
    <t>Secure by Default</t>
  </si>
  <si>
    <t>Transparency and Visibility</t>
  </si>
  <si>
    <t>Explain the term "asset" and its types.</t>
  </si>
  <si>
    <r>
      <rPr>
        <sz val="10"/>
        <color rgb="FF000000"/>
        <rFont val="Calibri"/>
      </rPr>
      <t xml:space="preserve">An asset is anything that has some value to its owner </t>
    </r>
    <r>
      <rPr>
        <b/>
        <sz val="10"/>
        <color rgb="FF000000"/>
        <rFont val="Calibri"/>
      </rPr>
      <t>(1 point)</t>
    </r>
    <r>
      <rPr>
        <sz val="10"/>
        <color rgb="FF000000"/>
        <rFont val="Calibri"/>
      </rPr>
      <t xml:space="preserve">. We have two types of assets i.e. primary and secondary </t>
    </r>
    <r>
      <rPr>
        <b/>
        <sz val="10"/>
        <color rgb="FF000000"/>
        <rFont val="Calibri"/>
      </rPr>
      <t>(1 point)</t>
    </r>
    <r>
      <rPr>
        <sz val="10"/>
        <color rgb="FF000000"/>
        <rFont val="Calibri"/>
      </rPr>
      <t xml:space="preserve">. Primary assets are the ones that comprise the core information, process, or activity such as money and reputation </t>
    </r>
    <r>
      <rPr>
        <b/>
        <sz val="10"/>
        <color rgb="FF000000"/>
        <rFont val="Calibri"/>
      </rPr>
      <t>(2 points)</t>
    </r>
    <r>
      <rPr>
        <sz val="10"/>
        <color rgb="FF000000"/>
        <rFont val="Calibri"/>
      </rPr>
      <t xml:space="preserve">. While secondary assets network, software, and hardware can be utilized to compromise the primary assets </t>
    </r>
    <r>
      <rPr>
        <b/>
        <sz val="10"/>
        <color rgb="FF000000"/>
        <rFont val="Calibri"/>
      </rPr>
      <t>(2 points)</t>
    </r>
    <r>
      <rPr>
        <sz val="10"/>
        <color rgb="FF000000"/>
        <rFont val="Calibri"/>
      </rPr>
      <t>.</t>
    </r>
  </si>
  <si>
    <t>Discuss briefly five key best practices to be followed for data confidentiality.</t>
  </si>
  <si>
    <r>
      <rPr>
        <sz val="10"/>
        <color rgb="FF000000"/>
        <rFont val="Calibri"/>
      </rPr>
      <t xml:space="preserve">1. Encryption – A technique used to convert plain text data to cipher text.
2. Multi-factor Authentication – Utilization of tokens for strong authentication.
3. Using a lengthy and complex password for each account rather than using the same password for all the accounts. Password should include numbers, special characters, and alphabets.
4. Using the principle of least privilege.
5. Implementation of the security controls to prevent unauthorized physical access if the data cannot be access remotely.
</t>
    </r>
    <r>
      <rPr>
        <b/>
        <sz val="10"/>
        <color rgb="FF000000"/>
        <rFont val="Calibri"/>
      </rPr>
      <t>(2 points per aspect)</t>
    </r>
  </si>
  <si>
    <t>Explain the term "integrity" by in three different key points and also mention its relation with the CIA triad.</t>
  </si>
  <si>
    <r>
      <t xml:space="preserve">Integrity is the second pillar of CIA triad. </t>
    </r>
    <r>
      <rPr>
        <b/>
        <sz val="10"/>
        <color theme="1"/>
        <rFont val="Calibri"/>
        <family val="2"/>
        <scheme val="minor"/>
      </rPr>
      <t>(2 points)</t>
    </r>
    <r>
      <rPr>
        <sz val="10"/>
        <color theme="1"/>
        <rFont val="Calibri"/>
        <family val="2"/>
        <scheme val="minor"/>
      </rPr>
      <t xml:space="preserve"> Integrity refers to the correctness and perfection of the data, information, and systems. </t>
    </r>
    <r>
      <rPr>
        <b/>
        <sz val="10"/>
        <color theme="1"/>
        <rFont val="Calibri"/>
        <family val="2"/>
        <scheme val="minor"/>
      </rPr>
      <t>(2 points)</t>
    </r>
    <r>
      <rPr>
        <sz val="10"/>
        <color theme="1"/>
        <rFont val="Calibri"/>
        <family val="2"/>
        <scheme val="minor"/>
      </rPr>
      <t xml:space="preserve"> It ensures the authorized handling and correctness of data. </t>
    </r>
    <r>
      <rPr>
        <b/>
        <sz val="10"/>
        <color theme="1"/>
        <rFont val="Calibri"/>
        <family val="2"/>
        <scheme val="minor"/>
      </rPr>
      <t>(2 points)</t>
    </r>
    <r>
      <rPr>
        <sz val="10"/>
        <color theme="1"/>
        <rFont val="Calibri"/>
        <family val="2"/>
        <scheme val="minor"/>
      </rPr>
      <t xml:space="preserve"> The person who is authorized to access that data must find it correct. </t>
    </r>
    <r>
      <rPr>
        <b/>
        <sz val="10"/>
        <color theme="1"/>
        <rFont val="Calibri"/>
        <family val="2"/>
        <scheme val="minor"/>
      </rPr>
      <t>(2 points)</t>
    </r>
  </si>
  <si>
    <t>You are a Cyber Security Analyst in your organization. Being a responsible analyst, you need to explain to employees the the key reasons for compromise of integrity. List 5 key reasons that you would tell to make employees more vigilant.</t>
  </si>
  <si>
    <r>
      <rPr>
        <sz val="10"/>
        <color rgb="FF000000"/>
        <rFont val="Calibri"/>
      </rPr>
      <t xml:space="preserve">Following are the 5 key reasons which may lead to a compromise of integrity and should be shared with employees. 
1. A malware is downloaded into a system when a user clicks on some malicious link received via email through a phishing attack. Therefore never click on suspicious links received via emails.
2. Human negligence or error.
3. Superuser or administrator of a system executes the wrong command for a database.
4. An administrator changes the wrong portion of a configuration file.
5. Poorly written code by the software developers.
</t>
    </r>
    <r>
      <rPr>
        <b/>
        <sz val="10"/>
        <color rgb="FF000000"/>
        <rFont val="Calibri"/>
      </rPr>
      <t xml:space="preserve">(2 points per aspect)
</t>
    </r>
    <r>
      <rPr>
        <sz val="10"/>
        <color rgb="FF000000"/>
        <rFont val="Calibri"/>
      </rPr>
      <t>Hint: There might be further answers which might be correct.</t>
    </r>
  </si>
  <si>
    <t>Define the following best practices carried out in information security:
1) Hashing
2) Separation of duties
3) Job rotation</t>
  </si>
  <si>
    <r>
      <t xml:space="preserve">1. Hashing is a technique used to check the integrity of the data when received by the receiver.
2. Separation of duties refers to the concept in which more than one individual is responsible to complete a particular task.
3. Job rotation is a security practice in which a continuous change of the users to complete a particular task is carried out.
</t>
    </r>
    <r>
      <rPr>
        <b/>
        <sz val="10"/>
        <color theme="1"/>
        <rFont val="Calibri"/>
        <family val="2"/>
        <scheme val="minor"/>
      </rPr>
      <t>(2 points per aspect)</t>
    </r>
  </si>
  <si>
    <t>Describe the concept of authentication and non-repudiation in information security. Also mention what security control is used to protect these two security aspects.</t>
  </si>
  <si>
    <r>
      <t xml:space="preserve">Authentication refers to guaranteeing that all participants are whom they claim they are, and data received is original and genuine. </t>
    </r>
    <r>
      <rPr>
        <b/>
        <sz val="10"/>
        <color theme="1"/>
        <rFont val="Calibri"/>
        <family val="2"/>
        <scheme val="minor"/>
      </rPr>
      <t>(3 points)</t>
    </r>
    <r>
      <rPr>
        <sz val="10"/>
        <color theme="1"/>
        <rFont val="Calibri"/>
        <family val="2"/>
        <scheme val="minor"/>
      </rPr>
      <t xml:space="preserve"> Non-repudiation ensures that no participant is capable to refuse their actions (e.g., deleting, creating, or altering data). </t>
    </r>
    <r>
      <rPr>
        <b/>
        <sz val="10"/>
        <color theme="1"/>
        <rFont val="Calibri"/>
        <family val="2"/>
        <scheme val="minor"/>
      </rPr>
      <t>(3 points)</t>
    </r>
    <r>
      <rPr>
        <sz val="10"/>
        <color theme="1"/>
        <rFont val="Calibri"/>
        <family val="2"/>
        <scheme val="minor"/>
      </rPr>
      <t xml:space="preserve"> Digital signatures is a technique used to protect the authenticity and nonrepudiation of the data. </t>
    </r>
    <r>
      <rPr>
        <b/>
        <sz val="10"/>
        <color theme="1"/>
        <rFont val="Calibri"/>
        <family val="2"/>
        <scheme val="minor"/>
      </rPr>
      <t>(2 points)</t>
    </r>
  </si>
  <si>
    <t>Name three important aspects that should be considered while addressing "availability." Briefly explain each one of them.</t>
  </si>
  <si>
    <r>
      <t xml:space="preserve">Following are the concepts that should be considered as they are related to availability:
1. Accessibility
2. Usability
3. Timeliness
</t>
    </r>
    <r>
      <rPr>
        <b/>
        <sz val="10"/>
        <color theme="1"/>
        <rFont val="Calibri"/>
        <family val="2"/>
        <scheme val="minor"/>
      </rPr>
      <t>(2 points)</t>
    </r>
    <r>
      <rPr>
        <sz val="10"/>
        <color theme="1"/>
        <rFont val="Calibri"/>
        <family val="2"/>
        <scheme val="minor"/>
      </rPr>
      <t xml:space="preserve">
Accessibility is a concept that relates to the ease and ability of the user to access the data or utilize a resource when required. This included eliminating restrictions for users that are authorized to access the data and resources. </t>
    </r>
    <r>
      <rPr>
        <b/>
        <sz val="10"/>
        <color theme="1"/>
        <rFont val="Calibri"/>
        <family val="2"/>
        <scheme val="minor"/>
      </rPr>
      <t xml:space="preserve">(2 points) </t>
    </r>
    <r>
      <rPr>
        <sz val="10"/>
        <color theme="1"/>
        <rFont val="Calibri"/>
        <family val="2"/>
        <scheme val="minor"/>
      </rPr>
      <t xml:space="preserve">Usability is a concept that ensures that a user should be able to use the available and accessible data to meet their requirements in order to complete a task. </t>
    </r>
    <r>
      <rPr>
        <b/>
        <sz val="10"/>
        <color theme="1"/>
        <rFont val="Calibri"/>
        <family val="2"/>
        <scheme val="minor"/>
      </rPr>
      <t>(2 points)</t>
    </r>
    <r>
      <rPr>
        <sz val="10"/>
        <color theme="1"/>
        <rFont val="Calibri"/>
        <family val="2"/>
        <scheme val="minor"/>
      </rPr>
      <t xml:space="preserve"> Timeliness is the amount of time between when the information is requested and when it is accessible and available to use for authorized users. To ensure timeliness, data must be available to authorized users within a certain threshold of time. </t>
    </r>
    <r>
      <rPr>
        <b/>
        <sz val="10"/>
        <color theme="1"/>
        <rFont val="Calibri"/>
        <family val="2"/>
        <scheme val="minor"/>
      </rPr>
      <t>(2 points)</t>
    </r>
  </si>
  <si>
    <t>Define the term "SLA" and describe in what situation it is needed. Also name that critical component that must be mentioned in SLA.</t>
  </si>
  <si>
    <r>
      <t xml:space="preserve">SLA is an acronym used for Service Level Agreement. </t>
    </r>
    <r>
      <rPr>
        <b/>
        <sz val="10"/>
        <color theme="1"/>
        <rFont val="Calibri"/>
        <family val="2"/>
        <scheme val="minor"/>
      </rPr>
      <t>(1 point)</t>
    </r>
    <r>
      <rPr>
        <sz val="10"/>
        <color theme="1"/>
        <rFont val="Calibri"/>
        <family val="2"/>
        <scheme val="minor"/>
      </rPr>
      <t xml:space="preserve"> It is a complete document that outlines services that must be provided by the service provider to the customer. </t>
    </r>
    <r>
      <rPr>
        <b/>
        <sz val="10"/>
        <color theme="1"/>
        <rFont val="Calibri"/>
        <family val="2"/>
        <scheme val="minor"/>
      </rPr>
      <t>(3 points)</t>
    </r>
    <r>
      <rPr>
        <sz val="10"/>
        <color theme="1"/>
        <rFont val="Calibri"/>
        <family val="2"/>
        <scheme val="minor"/>
      </rPr>
      <t xml:space="preserve"> In situations where there is a third-party service that is managing the data such as cloud providers, timeliness is the critical component that must be mentioned in service level agreements (SLAs). </t>
    </r>
    <r>
      <rPr>
        <b/>
        <sz val="10"/>
        <color theme="1"/>
        <rFont val="Calibri"/>
        <family val="2"/>
        <scheme val="minor"/>
      </rPr>
      <t>(2 points)</t>
    </r>
  </si>
  <si>
    <t>Define the term "measurement" in cybersecurity by giving one example.</t>
  </si>
  <si>
    <r>
      <t xml:space="preserve">Measuremet refers to observations or opinions that quantitatively mitigate uncertainty or doubt or it could be defined as quantitative reduction of uncertainties established on observations. </t>
    </r>
    <r>
      <rPr>
        <b/>
        <sz val="10"/>
        <color theme="1"/>
        <rFont val="Calibri"/>
        <family val="2"/>
        <scheme val="minor"/>
      </rPr>
      <t>(2 points)</t>
    </r>
    <r>
      <rPr>
        <sz val="10"/>
        <color theme="1"/>
        <rFont val="Calibri"/>
        <family val="2"/>
        <scheme val="minor"/>
      </rPr>
      <t xml:space="preserve"> For measurement, only a reduction in the uncertainty would be enough rather than complete elimination. Measurement can also be defined as. </t>
    </r>
    <r>
      <rPr>
        <b/>
        <sz val="10"/>
        <color theme="1"/>
        <rFont val="Calibri"/>
        <family val="2"/>
        <scheme val="minor"/>
      </rPr>
      <t>(2 points)</t>
    </r>
    <r>
      <rPr>
        <sz val="10"/>
        <color theme="1"/>
        <rFont val="Calibri"/>
        <family val="2"/>
        <scheme val="minor"/>
      </rPr>
      <t xml:space="preserve"> For example, there is an 80% chance that a malware attack on a web server would make it unavailable for the users between 2 and 9 hours. </t>
    </r>
    <r>
      <rPr>
        <b/>
        <sz val="10"/>
        <color theme="1"/>
        <rFont val="Calibri"/>
        <family val="2"/>
        <scheme val="minor"/>
      </rPr>
      <t>(2 points)</t>
    </r>
  </si>
  <si>
    <t>Provide two examples for qualitative and quantitative measurements each (four total examples).</t>
  </si>
  <si>
    <r>
      <t xml:space="preserve">Examples of qualitative measurements:
1. A subject that is to be measured in just “yes” or “no”.   
2. Is it probable that cyber-attack or a data breach will happen at the end of this year  ?
3. Whether we will claim a cyber insurance company?
</t>
    </r>
    <r>
      <rPr>
        <b/>
        <sz val="10"/>
        <color theme="1"/>
        <rFont val="Calibri"/>
        <family val="2"/>
        <scheme val="minor"/>
      </rPr>
      <t xml:space="preserve">( 2 points for each aspect)
</t>
    </r>
    <r>
      <rPr>
        <sz val="10"/>
        <color theme="1"/>
        <rFont val="Calibri"/>
        <family val="2"/>
        <scheme val="minor"/>
      </rPr>
      <t xml:space="preserve">Examples of quantitative measurements:
1. There is a 60% chance of a cyber-attack at the end of this year.
2. There is a 25% chance that a cyber insurance claim would be made.
</t>
    </r>
    <r>
      <rPr>
        <b/>
        <sz val="10"/>
        <color theme="1"/>
        <rFont val="Calibri"/>
        <family val="2"/>
        <scheme val="minor"/>
      </rPr>
      <t>( 2 points for each aspect)</t>
    </r>
  </si>
  <si>
    <t>Describe a Threat Matrix.</t>
  </si>
  <si>
    <r>
      <rPr>
        <sz val="10"/>
        <color rgb="FF000000"/>
        <rFont val="Calibri"/>
      </rPr>
      <t xml:space="preserve">Threat matrix is all about understanding threat metrics. The main goal of a threat matrix is to recognize the attributes that might help threat analysts characterize modern threats based on their capabilities  </t>
    </r>
    <r>
      <rPr>
        <b/>
        <sz val="10"/>
        <color rgb="FF000000"/>
        <rFont val="Calibri"/>
      </rPr>
      <t>(2 points)</t>
    </r>
    <r>
      <rPr>
        <sz val="10"/>
        <color rgb="FF000000"/>
        <rFont val="Calibri"/>
      </rPr>
      <t xml:space="preserve"> A metric is not equal to matrix rather multiple metrics are combined to make a matrix. </t>
    </r>
    <r>
      <rPr>
        <b/>
        <sz val="10"/>
        <color rgb="FF000000"/>
        <rFont val="Calibri"/>
      </rPr>
      <t>(2 points)</t>
    </r>
    <r>
      <rPr>
        <sz val="10"/>
        <color rgb="FF000000"/>
        <rFont val="Calibri"/>
      </rPr>
      <t xml:space="preserve"> The main goal of a generic threat matrix is to recognize the attributes that might help threat analysts characterize modern threats based on their capabilities. </t>
    </r>
    <r>
      <rPr>
        <b/>
        <sz val="10"/>
        <color rgb="FF000000"/>
        <rFont val="Calibri"/>
      </rPr>
      <t>(2 points)</t>
    </r>
  </si>
  <si>
    <t>Discuss the difference between "Commitment Attributes" and "Resource Attributes."</t>
  </si>
  <si>
    <r>
      <t xml:space="preserve">Commitment attributes are those properties that define the willingness of a threat to achieve its objective. </t>
    </r>
    <r>
      <rPr>
        <b/>
        <sz val="10"/>
        <color theme="1"/>
        <rFont val="Calibri"/>
        <family val="2"/>
        <scheme val="minor"/>
      </rPr>
      <t>(2 points)</t>
    </r>
    <r>
      <rPr>
        <sz val="10"/>
        <color theme="1"/>
        <rFont val="Calibri"/>
        <family val="2"/>
        <scheme val="minor"/>
      </rPr>
      <t xml:space="preserve"> These characteristics indicate the ability of a threat because they illustrate the force of a threat to attain its goal. </t>
    </r>
    <r>
      <rPr>
        <b/>
        <sz val="10"/>
        <color theme="1"/>
        <rFont val="Calibri"/>
        <family val="2"/>
        <scheme val="minor"/>
      </rPr>
      <t>(2 points)</t>
    </r>
    <r>
      <rPr>
        <sz val="10"/>
        <color theme="1"/>
        <rFont val="Calibri"/>
        <family val="2"/>
        <scheme val="minor"/>
      </rPr>
      <t xml:space="preserve">
What access, people, and knowledge </t>
    </r>
    <r>
      <rPr>
        <b/>
        <sz val="10"/>
        <color theme="1"/>
        <rFont val="Calibri"/>
        <family val="2"/>
        <scheme val="minor"/>
      </rPr>
      <t>(2 points)</t>
    </r>
    <r>
      <rPr>
        <sz val="10"/>
        <color theme="1"/>
        <rFont val="Calibri"/>
        <family val="2"/>
        <scheme val="minor"/>
      </rPr>
      <t xml:space="preserve"> are available to an attacker threat for the accomplishment of its goal comes under the umbrella of resource attribute family. </t>
    </r>
    <r>
      <rPr>
        <b/>
        <sz val="10"/>
        <color theme="1"/>
        <rFont val="Calibri"/>
        <family val="2"/>
        <scheme val="minor"/>
      </rPr>
      <t>(2 points)</t>
    </r>
  </si>
  <si>
    <t>Explain "OSINT" in terms of a threat attribute.</t>
  </si>
  <si>
    <r>
      <t xml:space="preserve">OSINT is an acronym for open source intelligence. </t>
    </r>
    <r>
      <rPr>
        <b/>
        <sz val="10"/>
        <color theme="1"/>
        <rFont val="Calibri"/>
        <family val="2"/>
        <scheme val="minor"/>
      </rPr>
      <t>(1 point)</t>
    </r>
    <r>
      <rPr>
        <sz val="10"/>
        <color theme="1"/>
        <rFont val="Calibri"/>
        <family val="2"/>
        <scheme val="minor"/>
      </rPr>
      <t xml:space="preserve"> It is a framework used to gather information about the victim fom social media and other online platforms using free tools and resources. </t>
    </r>
    <r>
      <rPr>
        <b/>
        <sz val="10"/>
        <color theme="1"/>
        <rFont val="Calibri"/>
        <family val="2"/>
        <scheme val="minor"/>
      </rPr>
      <t>(2 points)</t>
    </r>
    <r>
      <rPr>
        <sz val="10"/>
        <color theme="1"/>
        <rFont val="Calibri"/>
        <family val="2"/>
        <scheme val="minor"/>
      </rPr>
      <t xml:space="preserve"> It is related to one of the threat attibutes of a threat matrix i.e., Stealth. </t>
    </r>
    <r>
      <rPr>
        <b/>
        <sz val="10"/>
        <color theme="1"/>
        <rFont val="Calibri"/>
        <family val="2"/>
        <scheme val="minor"/>
      </rPr>
      <t>(1 point)</t>
    </r>
    <r>
      <rPr>
        <sz val="10"/>
        <color theme="1"/>
        <rFont val="Calibri"/>
        <family val="2"/>
        <scheme val="minor"/>
      </rPr>
      <t xml:space="preserve"> Stealth comes under the commitment family of a threat matrix. </t>
    </r>
    <r>
      <rPr>
        <b/>
        <sz val="10"/>
        <color theme="1"/>
        <rFont val="Calibri"/>
        <family val="2"/>
        <scheme val="minor"/>
      </rPr>
      <t xml:space="preserve">(1 point) </t>
    </r>
    <r>
      <rPr>
        <sz val="10"/>
        <color theme="1"/>
        <rFont val="Calibri"/>
        <family val="2"/>
        <scheme val="minor"/>
      </rPr>
      <t xml:space="preserve">Threat with high stealthiness will ensure to hide its internal operations and structure from the external world. OSINT and attack prevention by such threat. </t>
    </r>
    <r>
      <rPr>
        <b/>
        <sz val="10"/>
        <color theme="1"/>
        <rFont val="Calibri"/>
        <family val="2"/>
        <scheme val="minor"/>
      </rPr>
      <t>(3 points)</t>
    </r>
  </si>
  <si>
    <t>Suppose you are an Information Security Analyst working in an organization. You are currently working on a project where you are supposed to design a threat matrix with proper profiling. You created a threat matrix and now you presented it to a senior management. Senior management is quite satisfied with your work but they could not understand "Access" attribute. Briefly discuss how would you explain this attribute to your senior management so that they could understand its importance in threat matrix. Be sure to include an example and mention possible targets.</t>
  </si>
  <si>
    <r>
      <t xml:space="preserve">Access is the last attribute in a threat matrix which is used to predict how efficient would be an attacker to access the resources of a victim. </t>
    </r>
    <r>
      <rPr>
        <b/>
        <sz val="10"/>
        <color theme="1"/>
        <rFont val="Calibri"/>
        <family val="2"/>
        <scheme val="minor"/>
      </rPr>
      <t>(2 points)</t>
    </r>
    <r>
      <rPr>
        <sz val="10"/>
        <color theme="1"/>
        <rFont val="Calibri"/>
        <family val="2"/>
        <scheme val="minor"/>
      </rPr>
      <t xml:space="preserve">
A threat with strong knowledge will be able to maintain its access after it manages to compromise a target. </t>
    </r>
    <r>
      <rPr>
        <b/>
        <sz val="10"/>
        <color theme="1"/>
        <rFont val="Calibri"/>
        <family val="2"/>
        <scheme val="minor"/>
      </rPr>
      <t>(2 points)</t>
    </r>
    <r>
      <rPr>
        <sz val="10"/>
        <color theme="1"/>
        <rFont val="Calibri"/>
        <family val="2"/>
        <scheme val="minor"/>
      </rPr>
      <t xml:space="preserve"> A target could be a network, system of a senior management such as CEO, or application. </t>
    </r>
    <r>
      <rPr>
        <b/>
        <sz val="10"/>
        <color theme="1"/>
        <rFont val="Calibri"/>
        <family val="2"/>
        <scheme val="minor"/>
      </rPr>
      <t xml:space="preserve">(3 points) </t>
    </r>
    <r>
      <rPr>
        <sz val="10"/>
        <color theme="1"/>
        <rFont val="Calibri"/>
        <family val="2"/>
        <scheme val="minor"/>
      </rPr>
      <t xml:space="preserve">The attacker could maintain its access by escalating its privileges from a low-level user to a high-level user such as Root in the case of Linux or Administrator in the case of the Windows operating system that could lead to horrible damages by getting into the senior management's accounts and systems. </t>
    </r>
    <r>
      <rPr>
        <b/>
        <sz val="10"/>
        <color theme="1"/>
        <rFont val="Calibri"/>
        <family val="2"/>
        <scheme val="minor"/>
      </rPr>
      <t>(3 points)</t>
    </r>
  </si>
  <si>
    <t>Briefly explain how cyber-attacks impacted health industry.</t>
  </si>
  <si>
    <r>
      <t xml:space="preserve">According to a recent survey of the healthcare sector, 70% of them reported that they faced ransomware attacks that ended up in longer delays in tests and procedures that have caused severe consequences including a rise in patient death. </t>
    </r>
    <r>
      <rPr>
        <b/>
        <sz val="10"/>
        <color theme="1"/>
        <rFont val="Calibri"/>
        <family val="2"/>
        <scheme val="minor"/>
      </rPr>
      <t>(3 points)</t>
    </r>
    <r>
      <rPr>
        <sz val="10"/>
        <color theme="1"/>
        <rFont val="Calibri"/>
        <family val="2"/>
        <scheme val="minor"/>
      </rPr>
      <t xml:space="preserve"> More than half of the internet-facing devices in hospitals have vulnerabilities that could be exploited and end up compromising patients’ data and safety. </t>
    </r>
    <r>
      <rPr>
        <b/>
        <sz val="10"/>
        <color theme="1"/>
        <rFont val="Calibri"/>
        <family val="2"/>
        <scheme val="minor"/>
      </rPr>
      <t>(3 points)</t>
    </r>
  </si>
  <si>
    <t>List any three industries and briefly describe the best security compliance practices that must be followed by them.</t>
  </si>
  <si>
    <r>
      <rPr>
        <b/>
        <sz val="10"/>
        <color rgb="FF000000"/>
        <rFont val="Calibri"/>
      </rPr>
      <t xml:space="preserve">(1 point for naming each industry [max. 3 points], 1 point for naming a security compliance practice relevant for that industry [max. 3 points], and 2 points for describing that security compliance practice [max. 4 points])
</t>
    </r>
    <r>
      <rPr>
        <sz val="10"/>
        <color rgb="FF000000"/>
        <rFont val="Calibri"/>
      </rPr>
      <t>To minimize the risk of the cyber-attacks, each industry must follow the security best practices. For example, the health sector must comply with the Health Insurance Portability and Accountability Act (HIPAA),</t>
    </r>
    <r>
      <rPr>
        <b/>
        <sz val="10"/>
        <color rgb="FF000000"/>
        <rFont val="Calibri"/>
      </rPr>
      <t xml:space="preserve"> </t>
    </r>
    <r>
      <rPr>
        <sz val="10"/>
        <color rgb="FF000000"/>
        <rFont val="Calibri"/>
      </rPr>
      <t>a law that enforces the security of the patient’s data from being disclosed without the knowledge and consent of the patient. Businesses and organizations must implement security controls as per the requirements of ISO 27001 standard which is an international standard used for the implementation of information security management system (ISMS). Furthermore, IoT devices could be protected by following the best security practices mentioned in ISO standard 27400. 
Hint: There might be further answers which might be correct.</t>
    </r>
  </si>
  <si>
    <t>Briefly describe the Attack Trees methodology.</t>
  </si>
  <si>
    <r>
      <rPr>
        <sz val="10"/>
        <color rgb="FF000000"/>
        <rFont val="Calibri"/>
      </rPr>
      <t xml:space="preserve">Attack trees is a threat modeling technique. </t>
    </r>
    <r>
      <rPr>
        <b/>
        <sz val="10"/>
        <color rgb="FF000000"/>
        <rFont val="Calibri"/>
      </rPr>
      <t>(1 point)</t>
    </r>
    <r>
      <rPr>
        <sz val="10"/>
        <color rgb="FF000000"/>
        <rFont val="Calibri"/>
      </rPr>
      <t xml:space="preserve"> This technique offers an organized approach based on the diverse nature of the attacks. </t>
    </r>
    <r>
      <rPr>
        <b/>
        <sz val="10"/>
        <color rgb="FF000000"/>
        <rFont val="Calibri"/>
      </rPr>
      <t>(1 point)</t>
    </r>
    <r>
      <rPr>
        <sz val="10"/>
        <color rgb="FF000000"/>
        <rFont val="Calibri"/>
      </rPr>
      <t xml:space="preserve"> The attack is represented against a target in a hierarchical tree structure. </t>
    </r>
    <r>
      <rPr>
        <b/>
        <sz val="10"/>
        <color rgb="FF000000"/>
        <rFont val="Calibri"/>
      </rPr>
      <t xml:space="preserve">(1 point) </t>
    </r>
    <r>
      <rPr>
        <sz val="10"/>
        <color rgb="FF000000"/>
        <rFont val="Calibri"/>
      </rPr>
      <t xml:space="preserve">The root node represents the main objective, and the leaf node describes the ways of attaining that objective. </t>
    </r>
    <r>
      <rPr>
        <b/>
        <sz val="10"/>
        <color rgb="FF000000"/>
        <rFont val="Calibri"/>
      </rPr>
      <t>(1.5 points)</t>
    </r>
    <r>
      <rPr>
        <sz val="10"/>
        <color rgb="FF000000"/>
        <rFont val="Calibri"/>
      </rPr>
      <t xml:space="preserve"> Using the attack trees technique, we can model various paths in which a target can be invaded, and the resulting graph helps security practitioners for better analysis of potential security threats. </t>
    </r>
    <r>
      <rPr>
        <b/>
        <sz val="10"/>
        <color rgb="FF000000"/>
        <rFont val="Calibri"/>
      </rPr>
      <t>(1.5 points)</t>
    </r>
  </si>
  <si>
    <t>Explain the phenomenon of OR and AND nodes in Attack trees with the help of an example.</t>
  </si>
  <si>
    <r>
      <t xml:space="preserve">Nodes are represented in Attack trees as OR and AND nodes. A node that is not marked as AND node is considered as OR node. </t>
    </r>
    <r>
      <rPr>
        <b/>
        <sz val="10"/>
        <color theme="1"/>
        <rFont val="Calibri"/>
        <family val="2"/>
        <scheme val="minor"/>
      </rPr>
      <t>(1 point)</t>
    </r>
    <r>
      <rPr>
        <sz val="10"/>
        <color theme="1"/>
        <rFont val="Calibri"/>
        <family val="2"/>
        <scheme val="minor"/>
      </rPr>
      <t xml:space="preserve"> OR nodes give an option, for instance, there are four different ways to achieve a goal. Anyone of the four options could be used to open a safe. </t>
    </r>
    <r>
      <rPr>
        <b/>
        <sz val="10"/>
        <color theme="1"/>
        <rFont val="Calibri"/>
        <family val="2"/>
        <scheme val="minor"/>
      </rPr>
      <t>(2 points)</t>
    </r>
    <r>
      <rPr>
        <sz val="10"/>
        <color theme="1"/>
        <rFont val="Calibri"/>
        <family val="2"/>
        <scheme val="minor"/>
      </rPr>
      <t xml:space="preserve"> While, AND nodes give you various steps to be performed collectively to achieve the goal. </t>
    </r>
    <r>
      <rPr>
        <b/>
        <sz val="10"/>
        <color theme="1"/>
        <rFont val="Calibri"/>
        <family val="2"/>
        <scheme val="minor"/>
      </rPr>
      <t>(2  points)</t>
    </r>
    <r>
      <rPr>
        <sz val="10"/>
        <color theme="1"/>
        <rFont val="Calibri"/>
        <family val="2"/>
        <scheme val="minor"/>
      </rPr>
      <t xml:space="preserve">
For example, to eavesdrop for getting the safe‘s combination, the attacker has to listen to the conversation AND somehow compel the safe’s owner to disclose the combination. In this example, an attacker would fail to achieve the objective i.e. successful eavesdropping, if anyone or both of the conditions gets false. </t>
    </r>
    <r>
      <rPr>
        <b/>
        <sz val="10"/>
        <color theme="1"/>
        <rFont val="Calibri"/>
        <family val="2"/>
        <scheme val="minor"/>
      </rPr>
      <t>( 3 points)</t>
    </r>
  </si>
  <si>
    <t>Describe the term "Spoofing" with the help of examples.</t>
  </si>
  <si>
    <r>
      <t xml:space="preserve">Spoofing occurs when someone claims to be someone else and assumes their identity. </t>
    </r>
    <r>
      <rPr>
        <b/>
        <sz val="10"/>
        <color theme="1"/>
        <rFont val="Calibri"/>
        <family val="2"/>
        <scheme val="minor"/>
      </rPr>
      <t>(2 points)</t>
    </r>
    <r>
      <rPr>
        <sz val="10"/>
        <color theme="1"/>
        <rFont val="Calibri"/>
        <family val="2"/>
        <scheme val="minor"/>
      </rPr>
      <t xml:space="preserve"> For example, pretending to be Elon Musk, system32.dll, a police officer, Amazon.com, or an Anti-Fraud officer. </t>
    </r>
    <r>
      <rPr>
        <b/>
        <sz val="10"/>
        <color theme="1"/>
        <rFont val="Calibri"/>
        <family val="2"/>
        <scheme val="minor"/>
      </rPr>
      <t xml:space="preserve">(2 points) </t>
    </r>
    <r>
      <rPr>
        <sz val="10"/>
        <color theme="1"/>
        <rFont val="Calibri"/>
        <family val="2"/>
        <scheme val="minor"/>
      </rPr>
      <t>Pretending to be Amazon.com refers to identity spoofing of a well-known entity.</t>
    </r>
    <r>
      <rPr>
        <b/>
        <sz val="10"/>
        <color theme="1"/>
        <rFont val="Calibri"/>
        <family val="2"/>
        <scheme val="minor"/>
      </rPr>
      <t>(1 point)</t>
    </r>
    <r>
      <rPr>
        <sz val="10"/>
        <color theme="1"/>
        <rFont val="Calibri"/>
        <family val="2"/>
        <scheme val="minor"/>
      </rPr>
      <t xml:space="preserve"> Spoofing Elon Musk is an example of claiming to be an individual. An individual could be a well-known person or some employee. </t>
    </r>
    <r>
      <rPr>
        <b/>
        <sz val="10"/>
        <color theme="1"/>
        <rFont val="Calibri"/>
        <family val="2"/>
        <scheme val="minor"/>
      </rPr>
      <t>(1 point)</t>
    </r>
  </si>
  <si>
    <t>List down the security violations and associated threats of the STRIDE threat model by giving only one example for each security violation-threat pair.</t>
  </si>
  <si>
    <r>
      <rPr>
        <sz val="10"/>
        <color rgb="FF000000"/>
        <rFont val="Calibri"/>
      </rPr>
      <t xml:space="preserve">Threat                            Security Violation                   Example
Spoofing </t>
    </r>
    <r>
      <rPr>
        <b/>
        <sz val="10"/>
        <color rgb="FF000000"/>
        <rFont val="Calibri"/>
      </rPr>
      <t xml:space="preserve">(0.5)        </t>
    </r>
    <r>
      <rPr>
        <sz val="10"/>
        <color rgb="FF000000"/>
        <rFont val="Calibri"/>
      </rPr>
      <t xml:space="preserve">Authentication </t>
    </r>
    <r>
      <rPr>
        <b/>
        <sz val="10"/>
        <color rgb="FF000000"/>
        <rFont val="Calibri"/>
      </rPr>
      <t>(0.5)</t>
    </r>
    <r>
      <rPr>
        <sz val="10"/>
        <color rgb="FF000000"/>
        <rFont val="Calibri"/>
      </rPr>
      <t xml:space="preserve">                    Wrongly claiming to be Elon Musk, system32.dll,    
                                                                                          amazon.com, a police officer, or an Anti-Fraud        
                                                                                           officer </t>
    </r>
    <r>
      <rPr>
        <b/>
        <sz val="10"/>
        <color rgb="FF000000"/>
        <rFont val="Calibri"/>
      </rPr>
      <t xml:space="preserve">(0.5)
</t>
    </r>
    <r>
      <rPr>
        <sz val="10"/>
        <color rgb="FF000000"/>
        <rFont val="Calibri"/>
      </rPr>
      <t xml:space="preserve">Tampering </t>
    </r>
    <r>
      <rPr>
        <b/>
        <sz val="10"/>
        <color rgb="FF000000"/>
        <rFont val="Calibri"/>
      </rPr>
      <t>(0.5)</t>
    </r>
    <r>
      <rPr>
        <sz val="10"/>
        <color rgb="FF000000"/>
        <rFont val="Calibri"/>
      </rPr>
      <t xml:space="preserve">                  Integrity </t>
    </r>
    <r>
      <rPr>
        <b/>
        <sz val="10"/>
        <color rgb="FF000000"/>
        <rFont val="Calibri"/>
      </rPr>
      <t>(0.5)</t>
    </r>
    <r>
      <rPr>
        <sz val="10"/>
        <color rgb="FF000000"/>
        <rFont val="Calibri"/>
      </rPr>
      <t xml:space="preserve">                   Modifying the binary of a crucial program, a 
                                                                                           spreadsheet, or the database kept on disk </t>
    </r>
    <r>
      <rPr>
        <b/>
        <sz val="10"/>
        <color rgb="FF000000"/>
        <rFont val="Calibri"/>
      </rPr>
      <t xml:space="preserve">(0.5)
</t>
    </r>
    <r>
      <rPr>
        <sz val="10"/>
        <color rgb="FF000000"/>
        <rFont val="Calibri"/>
      </rPr>
      <t xml:space="preserve">Repudiation </t>
    </r>
    <r>
      <rPr>
        <b/>
        <sz val="10"/>
        <color rgb="FF000000"/>
        <rFont val="Calibri"/>
      </rPr>
      <t>(0.5)</t>
    </r>
    <r>
      <rPr>
        <sz val="10"/>
        <color rgb="FF000000"/>
        <rFont val="Calibri"/>
      </rPr>
      <t xml:space="preserve">        Non-repudiation </t>
    </r>
    <r>
      <rPr>
        <b/>
        <sz val="10"/>
        <color rgb="FF000000"/>
        <rFont val="Calibri"/>
      </rPr>
      <t>(0.5)</t>
    </r>
    <r>
      <rPr>
        <sz val="10"/>
        <color rgb="FF000000"/>
        <rFont val="Calibri"/>
      </rPr>
      <t xml:space="preserve">           A person saying that “I did not email you” and 
                                                                                           infact the person emailed last day </t>
    </r>
    <r>
      <rPr>
        <b/>
        <sz val="10"/>
        <color rgb="FF000000"/>
        <rFont val="Calibri"/>
      </rPr>
      <t xml:space="preserve">(0.5)
</t>
    </r>
    <r>
      <rPr>
        <sz val="10"/>
        <color rgb="FF000000"/>
        <rFont val="Calibri"/>
      </rPr>
      <t>Information disclosure</t>
    </r>
    <r>
      <rPr>
        <b/>
        <sz val="10"/>
        <color rgb="FF000000"/>
        <rFont val="Calibri"/>
      </rPr>
      <t>(0.5)</t>
    </r>
    <r>
      <rPr>
        <sz val="10"/>
        <color rgb="FF000000"/>
        <rFont val="Calibri"/>
      </rPr>
      <t xml:space="preserve">    Confidentiality</t>
    </r>
    <r>
      <rPr>
        <b/>
        <sz val="10"/>
        <color rgb="FF000000"/>
        <rFont val="Calibri"/>
      </rPr>
      <t>(0.5)</t>
    </r>
    <r>
      <rPr>
        <sz val="10"/>
        <color rgb="FF000000"/>
        <rFont val="Calibri"/>
      </rPr>
      <t xml:space="preserve">   Giving access to private emails, databases, or 
                                                                                           files </t>
    </r>
    <r>
      <rPr>
        <b/>
        <sz val="10"/>
        <color rgb="FF000000"/>
        <rFont val="Calibri"/>
      </rPr>
      <t xml:space="preserve">(0.5)
</t>
    </r>
    <r>
      <rPr>
        <sz val="10"/>
        <color rgb="FF000000"/>
        <rFont val="Calibri"/>
      </rPr>
      <t>Denial of service</t>
    </r>
    <r>
      <rPr>
        <b/>
        <sz val="10"/>
        <color rgb="FF000000"/>
        <rFont val="Calibri"/>
      </rPr>
      <t>(0.5)</t>
    </r>
    <r>
      <rPr>
        <sz val="10"/>
        <color rgb="FF000000"/>
        <rFont val="Calibri"/>
      </rPr>
      <t xml:space="preserve">            Availability</t>
    </r>
    <r>
      <rPr>
        <b/>
        <sz val="10"/>
        <color rgb="FF000000"/>
        <rFont val="Calibri"/>
      </rPr>
      <t>(0.5)</t>
    </r>
    <r>
      <rPr>
        <sz val="10"/>
        <color rgb="FF000000"/>
        <rFont val="Calibri"/>
      </rPr>
      <t xml:space="preserve">            To trick a web server to utilize all of the system’s  
                                                                                           resources </t>
    </r>
    <r>
      <rPr>
        <b/>
        <sz val="10"/>
        <color rgb="FF000000"/>
        <rFont val="Calibri"/>
      </rPr>
      <t xml:space="preserve">(0.5)
</t>
    </r>
    <r>
      <rPr>
        <sz val="10"/>
        <color rgb="FF000000"/>
        <rFont val="Calibri"/>
      </rPr>
      <t>Elevation of privilege</t>
    </r>
    <r>
      <rPr>
        <b/>
        <sz val="10"/>
        <color rgb="FF000000"/>
        <rFont val="Calibri"/>
      </rPr>
      <t>(1)</t>
    </r>
    <r>
      <rPr>
        <sz val="10"/>
        <color rgb="FF000000"/>
        <rFont val="Calibri"/>
      </rPr>
      <t xml:space="preserve">    Authorization</t>
    </r>
    <r>
      <rPr>
        <b/>
        <sz val="10"/>
        <color rgb="FF000000"/>
        <rFont val="Calibri"/>
      </rPr>
      <t>(1)</t>
    </r>
    <r>
      <rPr>
        <sz val="10"/>
        <color rgb="FF000000"/>
        <rFont val="Calibri"/>
      </rPr>
      <t xml:space="preserve">       Permitting a normal user to run the administrative   
                                                                                          commands as a superuser </t>
    </r>
    <r>
      <rPr>
        <b/>
        <sz val="10"/>
        <color rgb="FF000000"/>
        <rFont val="Calibri"/>
      </rPr>
      <t xml:space="preserve">(0.5)
</t>
    </r>
  </si>
  <si>
    <t>Describe the merits of STRIDE threat modeling by explaining the differences between "penetration testing," "code reviews," and STRIDE threat modeling.</t>
  </si>
  <si>
    <r>
      <t xml:space="preserve">Many well-known techniques are used for identifying the vulnerabilities such as penetration testing and code reviews once complete or some of the web application is developed. </t>
    </r>
    <r>
      <rPr>
        <b/>
        <sz val="10"/>
        <color theme="1"/>
        <rFont val="Calibri"/>
        <family val="2"/>
        <scheme val="minor"/>
      </rPr>
      <t>(2 points)</t>
    </r>
    <r>
      <rPr>
        <sz val="10"/>
        <color theme="1"/>
        <rFont val="Calibri"/>
        <family val="2"/>
        <scheme val="minor"/>
      </rPr>
      <t xml:space="preserve"> Nevertheless, it is much easier and cheaper to fix the bugs while the application is in the development phase than to fix them once the application is live. </t>
    </r>
    <r>
      <rPr>
        <b/>
        <sz val="10"/>
        <color theme="1"/>
        <rFont val="Calibri"/>
        <family val="2"/>
        <scheme val="minor"/>
      </rPr>
      <t>(3 points)</t>
    </r>
    <r>
      <rPr>
        <sz val="10"/>
        <color theme="1"/>
        <rFont val="Calibri"/>
        <family val="2"/>
        <scheme val="minor"/>
      </rPr>
      <t xml:space="preserve">
STRIDE is a threat modeling technique that supports the developers to recognize potential vulnerabilities early in the development phase when mitigating them is easier and cheaper. While penetration testing and code reviews are carried out to find the vulnerabilites after the application is developed. </t>
    </r>
    <r>
      <rPr>
        <b/>
        <sz val="10"/>
        <color theme="1"/>
        <rFont val="Calibri"/>
        <family val="2"/>
        <scheme val="minor"/>
      </rPr>
      <t>(3 points)</t>
    </r>
  </si>
  <si>
    <t>Name any four risk factors of DREAD and provide examples for each of the four you choose.</t>
  </si>
  <si>
    <r>
      <t xml:space="preserve">Damage Potential: Damage potential refers to the degree of damage that could potentially be done to an organization or users if the attack succeeds. For instance, the rating would be lower for damage caused to user data than for a cyber-attack that can take down the whole system. Assessing damage depends upon the type of the cyber-attack and assets being aimed at. For example, damage to a company’s prestige or financial liability.
Reproducibility: Reproducibility represents how simple it is to reproduce a specific cyber-attack. A cyber-attack is rated higher that could be reproduced easily and reliably than an attack that cannot be reproduced easily.
Exploitability: It is a risk factor based on which it is assessed how hard it is for a threat to damage an asset by exploiting a vulnerability. Some exploits can easily be understood and might be executed even by unauthenticated users. While some require more technical skills to execute advanced tools and scripts.
Affected Users: This risk factor represents the users’ percentage that would be impacted by a specific threat. Some cyber-attacks might impact all users while some may impact a small number of them. This risk factor should be rated higher if the number of users is higher who might be impacted by a threat.
Discoverability: Discoverability indicates how simple it is to find a vulnerability. A threat that is already in the public domain has a high discoverability rate than one that is difficult to find.
</t>
    </r>
    <r>
      <rPr>
        <b/>
        <sz val="10"/>
        <color theme="1"/>
        <rFont val="Calibri"/>
        <family val="2"/>
        <scheme val="minor"/>
      </rPr>
      <t>(2 points for each factor named along with an example [max. 8 points])</t>
    </r>
  </si>
  <si>
    <t>Define the Pyramid of Pain.</t>
  </si>
  <si>
    <r>
      <t xml:space="preserve">David J Bianco, a security professional, first presented the concept of “The Pyramid of Pain” in 2013. </t>
    </r>
    <r>
      <rPr>
        <b/>
        <sz val="10"/>
        <color theme="1"/>
        <rFont val="Calibri"/>
        <family val="2"/>
        <scheme val="minor"/>
      </rPr>
      <t>(1 point)</t>
    </r>
    <r>
      <rPr>
        <sz val="10"/>
        <color theme="1"/>
        <rFont val="Calibri"/>
        <family val="2"/>
        <scheme val="minor"/>
      </rPr>
      <t xml:space="preserve"> It is a conceptual model that assists in threat detection with a specific focus on augmenting the attackers’ cost. </t>
    </r>
    <r>
      <rPr>
        <b/>
        <sz val="10"/>
        <color theme="1"/>
        <rFont val="Calibri"/>
        <family val="2"/>
        <scheme val="minor"/>
      </rPr>
      <t>(2.5 points)</t>
    </r>
    <r>
      <rPr>
        <sz val="10"/>
        <color theme="1"/>
        <rFont val="Calibri"/>
        <family val="2"/>
        <scheme val="minor"/>
      </rPr>
      <t xml:space="preserve">The main objective of introducing this technique was to assist in identifying the potential attack indicators or threats to perform threat modeling. </t>
    </r>
    <r>
      <rPr>
        <b/>
        <sz val="10"/>
        <color theme="1"/>
        <rFont val="Calibri"/>
        <family val="2"/>
        <scheme val="minor"/>
      </rPr>
      <t>(2.5 points)</t>
    </r>
  </si>
  <si>
    <t>Provide brief explanation of any four attack indicators of the Pyramid of Pain. Consider mentioning that what name is given as a Pain to each attack indicator.</t>
  </si>
  <si>
    <r>
      <t xml:space="preserve">The pain is defined by the level where the corresponding indicator is mapped to. Following are the names given as Pains against each attack indicators: </t>
    </r>
    <r>
      <rPr>
        <b/>
        <sz val="10"/>
        <color theme="1"/>
        <rFont val="Calibri"/>
        <family val="2"/>
        <scheme val="minor"/>
      </rPr>
      <t>(2 points)</t>
    </r>
    <r>
      <rPr>
        <sz val="10"/>
        <color theme="1"/>
        <rFont val="Calibri"/>
        <family val="2"/>
        <scheme val="minor"/>
      </rPr>
      <t xml:space="preserve">
1) Tough
2) Challenging
3) Annoying
4) Simple
5) Easy
6) Trivial
Attack Indicators:
1) Hash Values: These are the values that refer to specific malware. MD5 or SHA1 are examples of hashes that points to some specific malicious file based on which the detection is carried out.
2) IP Addresses: An address or group of addresses that uniquely identify a machine over the network or internet e.g. 10.2.2.1 is an example of an Ipv4 address.
3) Domain Names: A domain refers to a web page such as google.com or a sub-domain like sites.google.com or it could also refer to a sub-sub-domain like site1.sites.google.com.
4) Network Artifacts: The observables or the artifacts that are left behind by the attacker on the network after compromising it. For example, the IP address information of the adversary is found in network logs.
5) Host Artifacts: The observables or the artifacts that are left behind by the attacker on the host after compromising it. For example, malicious DLL files are dropped in specific places using legitimate names.
6) Tools: Software or the utilities utilized by the attacker to achieve his goal. For instance, attackers mostly leverage a Linux distribution known as Kali Linux for their malicious activities.
</t>
    </r>
    <r>
      <rPr>
        <b/>
        <sz val="10"/>
        <color theme="1"/>
        <rFont val="Calibri"/>
        <family val="2"/>
        <scheme val="minor"/>
      </rPr>
      <t>(2 points for each of the Attack Indicator)</t>
    </r>
  </si>
  <si>
    <t>Describe the term "Attack Patterns."</t>
  </si>
  <si>
    <r>
      <t xml:space="preserve">The term “Attack Patterns” refers to the descriptions and explanations of the techniques and approaches utilized by adversaries to exploit vulnerabilities that lead to a compromise. </t>
    </r>
    <r>
      <rPr>
        <b/>
        <sz val="10"/>
        <color theme="1"/>
        <rFont val="Calibri"/>
        <family val="2"/>
        <scheme val="minor"/>
      </rPr>
      <t xml:space="preserve">(2 points) </t>
    </r>
    <r>
      <rPr>
        <sz val="10"/>
        <color theme="1"/>
        <rFont val="Calibri"/>
        <family val="2"/>
        <scheme val="minor"/>
      </rPr>
      <t xml:space="preserve">Attack patterns describe the difficulties and challenges that attackers might face and how they could overcome them. </t>
    </r>
    <r>
      <rPr>
        <b/>
        <sz val="10"/>
        <color theme="1"/>
        <rFont val="Calibri"/>
        <family val="2"/>
        <scheme val="minor"/>
      </rPr>
      <t>(2 points)</t>
    </r>
    <r>
      <rPr>
        <sz val="10"/>
        <color theme="1"/>
        <rFont val="Calibri"/>
        <family val="2"/>
        <scheme val="minor"/>
      </rPr>
      <t xml:space="preserve"> An attack pattern gives you complete knowledge about designing and executing an attack and provides guidance and direction about how to mitigate the impact of the potential attack by selecting appropriate security controls. </t>
    </r>
    <r>
      <rPr>
        <b/>
        <sz val="10"/>
        <color theme="1"/>
        <rFont val="Calibri"/>
        <family val="2"/>
        <scheme val="minor"/>
      </rPr>
      <t>(2 points)</t>
    </r>
  </si>
  <si>
    <t>To identify a CAPEC entry, "ID" and "description" needs to be searched and understood. Define "ID" and "description" of a CAPEC entry.</t>
  </si>
  <si>
    <r>
      <t xml:space="preserve">An ID is associated with each CAPEC entry. </t>
    </r>
    <r>
      <rPr>
        <b/>
        <sz val="10"/>
        <color theme="1"/>
        <rFont val="Calibri"/>
        <family val="2"/>
        <scheme val="minor"/>
      </rPr>
      <t>(1 point)</t>
    </r>
    <r>
      <rPr>
        <sz val="10"/>
        <color theme="1"/>
        <rFont val="Calibri"/>
        <family val="2"/>
        <scheme val="minor"/>
      </rPr>
      <t xml:space="preserve"> This numerical ID does not indicate any information, except to specify when this entry was added to the database. </t>
    </r>
    <r>
      <rPr>
        <b/>
        <sz val="10"/>
        <color theme="1"/>
        <rFont val="Calibri"/>
        <family val="2"/>
        <scheme val="minor"/>
      </rPr>
      <t>(2.5 points)</t>
    </r>
    <r>
      <rPr>
        <sz val="10"/>
        <color theme="1"/>
        <rFont val="Calibri"/>
        <family val="2"/>
        <scheme val="minor"/>
      </rPr>
      <t xml:space="preserve"> Each entry has a title and description. The description is a complete summary of an attack pattern and what it is all about. </t>
    </r>
    <r>
      <rPr>
        <b/>
        <sz val="10"/>
        <color theme="1"/>
        <rFont val="Calibri"/>
        <family val="2"/>
        <scheme val="minor"/>
      </rPr>
      <t>(2.5 points)</t>
    </r>
  </si>
  <si>
    <t>Elaborate the concept of "Views" in CAPEC. Also mention its types.</t>
  </si>
  <si>
    <r>
      <t xml:space="preserve">CAPEC’s view is the representation of a perspective which assists one looking at the different collections of attack pattern inside CAPEC. </t>
    </r>
    <r>
      <rPr>
        <b/>
        <sz val="10"/>
        <color theme="1"/>
        <rFont val="Calibri"/>
        <family val="2"/>
        <scheme val="minor"/>
      </rPr>
      <t xml:space="preserve">(1.5 points)
</t>
    </r>
    <r>
      <rPr>
        <sz val="10"/>
        <color theme="1"/>
        <rFont val="Calibri"/>
        <family val="2"/>
        <scheme val="minor"/>
      </rPr>
      <t xml:space="preserve">There are two views using which CAPEC entries are demonstrated. CAPEC entries are pre-defined and arranged under these views </t>
    </r>
    <r>
      <rPr>
        <b/>
        <sz val="10"/>
        <color theme="1"/>
        <rFont val="Calibri"/>
        <family val="2"/>
        <scheme val="minor"/>
      </rPr>
      <t>(1.5 points)</t>
    </r>
    <r>
      <rPr>
        <sz val="10"/>
        <color theme="1"/>
        <rFont val="Calibri"/>
        <family val="2"/>
        <scheme val="minor"/>
      </rPr>
      <t xml:space="preserve">. These views are:
1) Mechanism of Attack: This view is used to emphasize the different entries of the CAPEC that could be utilized to attack various domains of cyber security. </t>
    </r>
    <r>
      <rPr>
        <b/>
        <sz val="10"/>
        <color theme="1"/>
        <rFont val="Calibri"/>
        <family val="2"/>
        <scheme val="minor"/>
      </rPr>
      <t>(2.5 points)</t>
    </r>
    <r>
      <rPr>
        <sz val="10"/>
        <color theme="1"/>
        <rFont val="Calibri"/>
        <family val="2"/>
        <scheme val="minor"/>
      </rPr>
      <t xml:space="preserve">
2) Domains of Attack: This view is used to group similar attacks. </t>
    </r>
    <r>
      <rPr>
        <b/>
        <sz val="10"/>
        <color theme="1"/>
        <rFont val="Calibri"/>
        <family val="2"/>
        <scheme val="minor"/>
      </rPr>
      <t>(2.5 points)</t>
    </r>
  </si>
  <si>
    <t>Provide the notion of "Privacy" with the help of real world examples.</t>
  </si>
  <si>
    <r>
      <rPr>
        <sz val="10"/>
        <color rgb="FF000000"/>
        <rFont val="Calibri"/>
      </rPr>
      <t xml:space="preserve">"Privacy” is a broad term that refers to a diverse group of connected things and using such a term could be helpful sometimes but might be unhelpful when using it in some other contexts. </t>
    </r>
    <r>
      <rPr>
        <b/>
        <sz val="10"/>
        <color rgb="FF000000"/>
        <rFont val="Calibri"/>
      </rPr>
      <t>(1.5 points)</t>
    </r>
    <r>
      <rPr>
        <sz val="10"/>
        <color rgb="FF000000"/>
        <rFont val="Calibri"/>
      </rPr>
      <t xml:space="preserve"> For instance, consider the word “animal.” The term “animal” encompasses a huge group of creatures such as reptiles, mammals, fish, birds, etc. There are then sub-groups inside each of such groups. Using the term “animal” will be enough in some scenarios. </t>
    </r>
    <r>
      <rPr>
        <b/>
        <sz val="10"/>
        <color rgb="FF000000"/>
        <rFont val="Calibri"/>
      </rPr>
      <t xml:space="preserve">(3 points) </t>
    </r>
    <r>
      <rPr>
        <sz val="10"/>
        <color rgb="FF000000"/>
        <rFont val="Calibri"/>
      </rPr>
      <t xml:space="preserve">Suppose Alice asks John, “What is the exact count of animals in that zoo?” John does not have to know precise details to reply to this question as the usage of the word “animal” in the question is clear in this context. Now assume Alice wants to buy a cat and ask John for it. In this context, using the term “animal” will not suffice as she will have to specify the type of animal she desires. </t>
    </r>
    <r>
      <rPr>
        <b/>
        <sz val="10"/>
        <color rgb="FF000000"/>
        <rFont val="Calibri"/>
      </rPr>
      <t xml:space="preserve">(3 points) </t>
    </r>
    <r>
      <rPr>
        <sz val="10"/>
        <color rgb="FF000000"/>
        <rFont val="Calibri"/>
      </rPr>
      <t xml:space="preserve">Like the broader term “animal”, we can use the term “privacy” in general. </t>
    </r>
    <r>
      <rPr>
        <b/>
        <sz val="10"/>
        <color rgb="FF000000"/>
        <rFont val="Calibri"/>
      </rPr>
      <t xml:space="preserve">(0.5 point)
Hint: </t>
    </r>
    <r>
      <rPr>
        <sz val="10"/>
        <color rgb="FF000000"/>
        <rFont val="Calibri"/>
      </rPr>
      <t>Different examples might be possible and will be rated accordingly</t>
    </r>
  </si>
  <si>
    <t>Discuss that paradigm in which different groups of Solove's Taxonomy of Privacy are arranged.</t>
  </si>
  <si>
    <r>
      <t xml:space="preserve">Groups in Solove's Taxonomy of Privacy are arranged around a paradigm that starts with a data subject. </t>
    </r>
    <r>
      <rPr>
        <b/>
        <sz val="10"/>
        <color theme="1"/>
        <rFont val="Calibri"/>
        <family val="2"/>
        <scheme val="minor"/>
      </rPr>
      <t>(1 point)</t>
    </r>
    <r>
      <rPr>
        <sz val="10"/>
        <color theme="1"/>
        <rFont val="Calibri"/>
        <family val="2"/>
        <scheme val="minor"/>
      </rPr>
      <t xml:space="preserve"> A data subject is an individual which is directly impacted by the events and activities arranged in this taxonomy. </t>
    </r>
    <r>
      <rPr>
        <b/>
        <sz val="10"/>
        <color theme="1"/>
        <rFont val="Calibri"/>
        <family val="2"/>
        <scheme val="minor"/>
      </rPr>
      <t xml:space="preserve">(1 point) </t>
    </r>
    <r>
      <rPr>
        <sz val="10"/>
        <color theme="1"/>
        <rFont val="Calibri"/>
        <family val="2"/>
        <scheme val="minor"/>
      </rPr>
      <t xml:space="preserve">Different entities such as government, businesses, and people collect information from such individuals. </t>
    </r>
    <r>
      <rPr>
        <b/>
        <sz val="10"/>
        <color theme="1"/>
        <rFont val="Calibri"/>
        <family val="2"/>
        <scheme val="minor"/>
      </rPr>
      <t xml:space="preserve">(2 points) </t>
    </r>
    <r>
      <rPr>
        <sz val="10"/>
        <color theme="1"/>
        <rFont val="Calibri"/>
        <family val="2"/>
        <scheme val="minor"/>
      </rPr>
      <t xml:space="preserve">Entities that collect, store, manipulate, combine, search, and utilize the data are called data holders. All these activities are called “Information processing” in “Solove’s Taxonomy of Privacy”. </t>
    </r>
    <r>
      <rPr>
        <b/>
        <sz val="10"/>
        <color theme="1"/>
        <rFont val="Calibri"/>
        <family val="2"/>
        <scheme val="minor"/>
      </rPr>
      <t>(2 points)</t>
    </r>
    <r>
      <rPr>
        <sz val="10"/>
        <color theme="1"/>
        <rFont val="Calibri"/>
        <family val="2"/>
        <scheme val="minor"/>
      </rPr>
      <t xml:space="preserve"> After the information processing, data holders share, release, or transfer the information with others. This step is termed “Information dissemination” in the taxonomy. </t>
    </r>
    <r>
      <rPr>
        <b/>
        <sz val="10"/>
        <color theme="1"/>
        <rFont val="Calibri"/>
        <family val="2"/>
        <scheme val="minor"/>
      </rPr>
      <t>(1 point)</t>
    </r>
    <r>
      <rPr>
        <sz val="10"/>
        <color theme="1"/>
        <rFont val="Calibri"/>
        <family val="2"/>
        <scheme val="minor"/>
      </rPr>
      <t xml:space="preserve"> The model of the taxonomy shows that data is moving away from the power and control of an individual as it is aggregated, collected, processed, and disseminated. </t>
    </r>
    <r>
      <rPr>
        <b/>
        <sz val="10"/>
        <color theme="1"/>
        <rFont val="Calibri"/>
        <family val="2"/>
        <scheme val="minor"/>
      </rPr>
      <t>(1 point)</t>
    </r>
    <r>
      <rPr>
        <sz val="10"/>
        <color theme="1"/>
        <rFont val="Calibri"/>
        <family val="2"/>
        <scheme val="minor"/>
      </rPr>
      <t xml:space="preserve"> The last activity is termed “Invasion” which directly impacts the individual. </t>
    </r>
    <r>
      <rPr>
        <b/>
        <sz val="10"/>
        <color theme="1"/>
        <rFont val="Calibri"/>
        <family val="2"/>
        <scheme val="minor"/>
      </rPr>
      <t>(2 points)</t>
    </r>
  </si>
  <si>
    <t>Define "Intusion" and "Decisional interference" without going into the details. Also, mention under which group these two activities fall.</t>
  </si>
  <si>
    <r>
      <t xml:space="preserve">These two activites falls under the last or fourth group </t>
    </r>
    <r>
      <rPr>
        <b/>
        <sz val="10"/>
        <color theme="1"/>
        <rFont val="Calibri"/>
        <family val="2"/>
        <scheme val="minor"/>
      </rPr>
      <t>(1.5 points)</t>
    </r>
    <r>
      <rPr>
        <sz val="10"/>
        <color theme="1"/>
        <rFont val="Calibri"/>
        <family val="2"/>
        <scheme val="minor"/>
      </rPr>
      <t xml:space="preserve"> of Solove's Taxomony which is termed as Invasions </t>
    </r>
    <r>
      <rPr>
        <b/>
        <sz val="10"/>
        <color theme="1"/>
        <rFont val="Calibri"/>
        <family val="2"/>
        <scheme val="minor"/>
      </rPr>
      <t>(1.5 points)</t>
    </r>
    <r>
      <rPr>
        <sz val="10"/>
        <color theme="1"/>
        <rFont val="Calibri"/>
        <family val="2"/>
        <scheme val="minor"/>
      </rPr>
      <t xml:space="preserve">. Following are the brief explanations of these activities:
Intrusion is the the act of disturbing the individual’s solitude or tranquility </t>
    </r>
    <r>
      <rPr>
        <b/>
        <sz val="10"/>
        <color theme="1"/>
        <rFont val="Calibri"/>
        <family val="2"/>
        <scheme val="minor"/>
      </rPr>
      <t>(2.5 points)</t>
    </r>
    <r>
      <rPr>
        <sz val="10"/>
        <color theme="1"/>
        <rFont val="Calibri"/>
        <family val="2"/>
        <scheme val="minor"/>
      </rPr>
      <t xml:space="preserve"> whereas decisional interference refers to the involvement of government in the individual’s decisions impacting his private affairs. </t>
    </r>
    <r>
      <rPr>
        <b/>
        <sz val="10"/>
        <color theme="1"/>
        <rFont val="Calibri"/>
        <family val="2"/>
        <scheme val="minor"/>
      </rPr>
      <t>(2.5 points)</t>
    </r>
  </si>
  <si>
    <t>Describe the terminologies "disclosure" and "exposure". Name the group of Solove's Taxonomy that these two are part of.</t>
  </si>
  <si>
    <r>
      <t xml:space="preserve">Disclosure refers to revealing genuine information about an individual that would influence the judgment of others towards him </t>
    </r>
    <r>
      <rPr>
        <b/>
        <sz val="10"/>
        <color theme="1"/>
        <rFont val="Calibri"/>
        <family val="2"/>
        <scheme val="minor"/>
      </rPr>
      <t>(2.5 points)</t>
    </r>
    <r>
      <rPr>
        <sz val="10"/>
        <color theme="1"/>
        <rFont val="Calibri"/>
        <family val="2"/>
        <scheme val="minor"/>
      </rPr>
      <t>,</t>
    </r>
    <r>
      <rPr>
        <b/>
        <sz val="10"/>
        <color theme="1"/>
        <rFont val="Calibri"/>
        <family val="2"/>
        <scheme val="minor"/>
      </rPr>
      <t xml:space="preserve"> </t>
    </r>
    <r>
      <rPr>
        <sz val="10"/>
        <color theme="1"/>
        <rFont val="Calibri"/>
        <family val="2"/>
        <scheme val="minor"/>
      </rPr>
      <t xml:space="preserve">Whereas, exposure refers to the revelation of another’s grief, bodily, or nudity functions. </t>
    </r>
    <r>
      <rPr>
        <b/>
        <sz val="10"/>
        <color theme="1"/>
        <rFont val="Calibri"/>
        <family val="2"/>
        <scheme val="minor"/>
      </rPr>
      <t>(2.5 points)</t>
    </r>
    <r>
      <rPr>
        <sz val="10"/>
        <color theme="1"/>
        <rFont val="Calibri"/>
        <family val="2"/>
        <scheme val="minor"/>
      </rPr>
      <t xml:space="preserve">
These two activities are part of Dissemination group of the Solove's Taxonomy. </t>
    </r>
    <r>
      <rPr>
        <b/>
        <sz val="10"/>
        <color theme="1"/>
        <rFont val="Calibri"/>
        <family val="2"/>
        <scheme val="minor"/>
      </rPr>
      <t>(1 point)</t>
    </r>
  </si>
  <si>
    <t>Give a detailed overview of Mitre ATT&amp;CK framework. Also, mention which security teams could take benefit from this framework. Additionally, mention that who developed this framework and when it was developed?</t>
  </si>
  <si>
    <r>
      <t xml:space="preserve">MITRE ATT&amp;CK was developed in 2013. </t>
    </r>
    <r>
      <rPr>
        <b/>
        <sz val="10"/>
        <color theme="1"/>
        <rFont val="Calibri"/>
        <family val="2"/>
        <scheme val="minor"/>
      </rPr>
      <t xml:space="preserve">( 0.5 point) </t>
    </r>
    <r>
      <rPr>
        <sz val="10"/>
        <color theme="1"/>
        <rFont val="Calibri"/>
        <family val="2"/>
        <scheme val="minor"/>
      </rPr>
      <t xml:space="preserve">ATT&amp;CK is an acronym that stands for Adversarial Tactics, Techniques, and Common Knowledge. </t>
    </r>
    <r>
      <rPr>
        <b/>
        <sz val="10"/>
        <color theme="1"/>
        <rFont val="Calibri"/>
        <family val="2"/>
        <scheme val="minor"/>
      </rPr>
      <t>( 1 point)</t>
    </r>
    <r>
      <rPr>
        <sz val="10"/>
        <color theme="1"/>
        <rFont val="Calibri"/>
        <family val="2"/>
        <scheme val="minor"/>
      </rPr>
      <t xml:space="preserve"> It was created by the researchers in the Fort Meade Experiment (FMX) at MITRE where they emulated both defender and adversary behavior to improve the detection of the threats after compromise through behavioral analysis. </t>
    </r>
    <r>
      <rPr>
        <b/>
        <sz val="10"/>
        <color theme="1"/>
        <rFont val="Calibri"/>
        <family val="2"/>
        <scheme val="minor"/>
      </rPr>
      <t>(2 points)</t>
    </r>
    <r>
      <rPr>
        <sz val="10"/>
        <color theme="1"/>
        <rFont val="Calibri"/>
        <family val="2"/>
        <scheme val="minor"/>
      </rPr>
      <t xml:space="preserve"> The essential question that researchers faced was “How efficient are we performing in detecting adversarial behavior through documentation?” To answer this, the researchers created ATT&amp;CK, which then was utilized as a useful tool to classify adversary behavior. </t>
    </r>
    <r>
      <rPr>
        <b/>
        <sz val="10"/>
        <color theme="1"/>
        <rFont val="Calibri"/>
        <family val="2"/>
        <scheme val="minor"/>
      </rPr>
      <t>(2.5 points)</t>
    </r>
    <r>
      <rPr>
        <sz val="10"/>
        <color theme="1"/>
        <rFont val="Calibri"/>
        <family val="2"/>
        <scheme val="minor"/>
      </rPr>
      <t xml:space="preserve">
MITRE ATT&amp;CK framework reflects the different stages of the attack performed by the adversary and the victims and platforms they are famous to target. </t>
    </r>
    <r>
      <rPr>
        <b/>
        <sz val="10"/>
        <color theme="1"/>
        <rFont val="Calibri"/>
        <family val="2"/>
        <scheme val="minor"/>
      </rPr>
      <t xml:space="preserve">(1.5 points) </t>
    </r>
    <r>
      <rPr>
        <sz val="10"/>
        <color theme="1"/>
        <rFont val="Calibri"/>
        <family val="2"/>
        <scheme val="minor"/>
      </rPr>
      <t xml:space="preserve">The concept of tactics and techniques gives a common classification of adversary activities that can be easily perceived by both defensive and offensive teams of cyber security. </t>
    </r>
    <r>
      <rPr>
        <b/>
        <sz val="10"/>
        <color theme="1"/>
        <rFont val="Calibri"/>
        <family val="2"/>
        <scheme val="minor"/>
      </rPr>
      <t>(2.5 points)</t>
    </r>
  </si>
  <si>
    <t>Describe the concept of Cyber Law.</t>
  </si>
  <si>
    <r>
      <t xml:space="preserve">Cyber Law is defined as a legal structure created to tackle the communications that take place over the internet and associated legal issues. </t>
    </r>
    <r>
      <rPr>
        <b/>
        <sz val="10"/>
        <color theme="1"/>
        <rFont val="Calibri"/>
        <family val="2"/>
        <scheme val="minor"/>
      </rPr>
      <t>(2 poins)</t>
    </r>
    <r>
      <rPr>
        <sz val="10"/>
        <color theme="1"/>
        <rFont val="Calibri"/>
        <family val="2"/>
        <scheme val="minor"/>
      </rPr>
      <t xml:space="preserve"> Since we are talking about a law that deals with an environment that has got no physical boundaries, therefore, Cyber Law can also be referred to as a ‘paper law’ for a ‘paperless world’. </t>
    </r>
    <r>
      <rPr>
        <b/>
        <sz val="10"/>
        <color theme="1"/>
        <rFont val="Calibri"/>
        <family val="2"/>
        <scheme val="minor"/>
      </rPr>
      <t>(2 points)</t>
    </r>
    <r>
      <rPr>
        <sz val="10"/>
        <color theme="1"/>
        <rFont val="Calibri"/>
        <family val="2"/>
        <scheme val="minor"/>
      </rPr>
      <t xml:space="preserve"> Cyber Law could be perceived as an infrastructure that provides legal grounds to tackle cybercrimes. </t>
    </r>
    <r>
      <rPr>
        <b/>
        <sz val="10"/>
        <color theme="1"/>
        <rFont val="Calibri"/>
        <family val="2"/>
        <scheme val="minor"/>
      </rPr>
      <t>(2 points)</t>
    </r>
  </si>
  <si>
    <t>Does criminal law and civil law refer to the same concept? If not, write down the differences between them.</t>
  </si>
  <si>
    <r>
      <t xml:space="preserve">No, Criminal and Civil Laws refers to two different concepts. </t>
    </r>
    <r>
      <rPr>
        <b/>
        <sz val="10"/>
        <color theme="1"/>
        <rFont val="Calibri"/>
        <family val="2"/>
        <scheme val="minor"/>
      </rPr>
      <t>(1 point)</t>
    </r>
    <r>
      <rPr>
        <sz val="10"/>
        <color theme="1"/>
        <rFont val="Calibri"/>
        <family val="2"/>
        <scheme val="minor"/>
      </rPr>
      <t xml:space="preserve"> Following are their brief explanations with examples.
Criminal Law:
Criminal Law refers to a law that forbids the behavior hated by society. </t>
    </r>
    <r>
      <rPr>
        <b/>
        <sz val="10"/>
        <color theme="1"/>
        <rFont val="Calibri"/>
        <family val="2"/>
        <scheme val="minor"/>
      </rPr>
      <t xml:space="preserve">(0.5 point) </t>
    </r>
    <r>
      <rPr>
        <sz val="10"/>
        <color theme="1"/>
        <rFont val="Calibri"/>
        <family val="2"/>
        <scheme val="minor"/>
      </rPr>
      <t xml:space="preserve">This law is generally enforced by state agencies. </t>
    </r>
    <r>
      <rPr>
        <b/>
        <sz val="10"/>
        <color theme="1"/>
        <rFont val="Calibri"/>
        <family val="2"/>
        <scheme val="minor"/>
      </rPr>
      <t>(0.5 point)</t>
    </r>
    <r>
      <rPr>
        <sz val="10"/>
        <color theme="1"/>
        <rFont val="Calibri"/>
        <family val="2"/>
        <scheme val="minor"/>
      </rPr>
      <t xml:space="preserve"> For example, inhibitions against computer hacking and bank fraud. </t>
    </r>
    <r>
      <rPr>
        <b/>
        <sz val="10"/>
        <color theme="1"/>
        <rFont val="Calibri"/>
        <family val="2"/>
        <scheme val="minor"/>
      </rPr>
      <t xml:space="preserve">(0.5 points) </t>
    </r>
    <r>
      <rPr>
        <sz val="10"/>
        <color theme="1"/>
        <rFont val="Calibri"/>
        <family val="2"/>
        <scheme val="minor"/>
      </rPr>
      <t xml:space="preserve">Terms like ‘innocent’ and ‘guilty’ are usually reserved as explanations of outcomes (verdicts) in criminal proceedings. </t>
    </r>
    <r>
      <rPr>
        <b/>
        <sz val="10"/>
        <color theme="1"/>
        <rFont val="Calibri"/>
        <family val="2"/>
        <scheme val="minor"/>
      </rPr>
      <t xml:space="preserve">(1 point)
</t>
    </r>
    <r>
      <rPr>
        <sz val="10"/>
        <color theme="1"/>
        <rFont val="Calibri"/>
        <family val="2"/>
        <scheme val="minor"/>
      </rPr>
      <t xml:space="preserve">Civil (Non-Criminal) Law:
Civil Law governs private relationships between and among persons. </t>
    </r>
    <r>
      <rPr>
        <b/>
        <sz val="10"/>
        <color theme="1"/>
        <rFont val="Calibri"/>
        <family val="2"/>
        <scheme val="minor"/>
      </rPr>
      <t xml:space="preserve">(0.5 point) </t>
    </r>
    <r>
      <rPr>
        <sz val="10"/>
        <color theme="1"/>
        <rFont val="Calibri"/>
        <family val="2"/>
        <scheme val="minor"/>
      </rPr>
      <t xml:space="preserve">For example, laws of negligence and contract. </t>
    </r>
    <r>
      <rPr>
        <b/>
        <sz val="10"/>
        <color theme="1"/>
        <rFont val="Calibri"/>
        <family val="2"/>
        <scheme val="minor"/>
      </rPr>
      <t xml:space="preserve">(0.5 point) </t>
    </r>
    <r>
      <rPr>
        <sz val="10"/>
        <color theme="1"/>
        <rFont val="Calibri"/>
        <family val="2"/>
        <scheme val="minor"/>
      </rPr>
      <t xml:space="preserve">A person hurt as a consequence of a violation of civil law could initiate legal proceedings against a culpable party. </t>
    </r>
    <r>
      <rPr>
        <b/>
        <sz val="10"/>
        <color theme="1"/>
        <rFont val="Calibri"/>
        <family val="2"/>
        <scheme val="minor"/>
      </rPr>
      <t xml:space="preserve">(0.5 point) </t>
    </r>
    <r>
      <rPr>
        <sz val="10"/>
        <color theme="1"/>
        <rFont val="Calibri"/>
        <family val="2"/>
        <scheme val="minor"/>
      </rPr>
      <t xml:space="preserve">The rules of civil law are usually created in an attempt to rectify the negative outcomes of the behavior in society. </t>
    </r>
    <r>
      <rPr>
        <b/>
        <sz val="10"/>
        <color theme="1"/>
        <rFont val="Calibri"/>
        <family val="2"/>
        <scheme val="minor"/>
      </rPr>
      <t xml:space="preserve">(0.5 point) </t>
    </r>
    <r>
      <rPr>
        <sz val="10"/>
        <color theme="1"/>
        <rFont val="Calibri"/>
        <family val="2"/>
        <scheme val="minor"/>
      </rPr>
      <t xml:space="preserve">People who are aware of the laws would make them more responsible and ultimately change their behavior toward cyber security. </t>
    </r>
    <r>
      <rPr>
        <b/>
        <sz val="10"/>
        <color theme="1"/>
        <rFont val="Calibri"/>
        <family val="2"/>
        <scheme val="minor"/>
      </rPr>
      <t>(0.5 point)</t>
    </r>
    <r>
      <rPr>
        <sz val="10"/>
        <color theme="1"/>
        <rFont val="Calibri"/>
        <family val="2"/>
        <scheme val="minor"/>
      </rPr>
      <t xml:space="preserve">
</t>
    </r>
  </si>
  <si>
    <t>Discuss the importance of cyber security compliance. List three of its advantages.</t>
  </si>
  <si>
    <r>
      <t xml:space="preserve">Any organization that exists in cyberspace is a potential target of a cyber-attack. If a data breach happens, the situation could probably escalate to a complex situation that could impact the organization financially and reputationally, resulting in disputes and legal proceedings. Hence, a company that meets cyber security compliance requirements or standards would alleviate the risk of a cyber-attack. </t>
    </r>
    <r>
      <rPr>
        <b/>
        <sz val="10"/>
        <color theme="1"/>
        <rFont val="Calibri"/>
        <family val="2"/>
        <scheme val="minor"/>
      </rPr>
      <t>(2 points)</t>
    </r>
    <r>
      <rPr>
        <sz val="10"/>
        <color theme="1"/>
        <rFont val="Calibri"/>
        <family val="2"/>
        <scheme val="minor"/>
      </rPr>
      <t xml:space="preserve"> Following are some of the advantages of cyber security compliance:
1) It assists in evading heavy sanctions and fines.
2) It protects the organization’s prestige by evading non-compliant activities.
3) It supports and ensures clients’ privacy right to access, modify, or erase their data which would eventually bolster business functions.
4) It helps organizations to establish trust among the stakeholders by proving that the organization has performed its due diligence to protect the collected data.
5) It assists organizations to meet the requirements of pertinent laws and regulations by implementing the necessary security controls.
6) It promotes accountability and transparency in organizations.</t>
    </r>
    <r>
      <rPr>
        <b/>
        <sz val="10"/>
        <color theme="1"/>
        <rFont val="Calibri"/>
        <family val="2"/>
        <scheme val="minor"/>
      </rPr>
      <t xml:space="preserve">
(2 points for each of the above aspect)</t>
    </r>
  </si>
  <si>
    <t>Explain what enables cyber security professionals to talk into a same security language in order to avoid any misconceptions. Give at least 3 examples by elaborating one of them briefly.</t>
  </si>
  <si>
    <r>
      <t xml:space="preserve">Aligning security standards into the businesses assists security professionals to avoid misinterpretations among the companies and brings them on the same page when there is a need to talk about whether cyber security compliance is specific and information security in general. </t>
    </r>
    <r>
      <rPr>
        <b/>
        <sz val="10"/>
        <color theme="1"/>
        <rFont val="Calibri"/>
        <family val="2"/>
        <scheme val="minor"/>
      </rPr>
      <t>(3 points)</t>
    </r>
    <r>
      <rPr>
        <sz val="10"/>
        <color theme="1"/>
        <rFont val="Calibri"/>
        <family val="2"/>
        <scheme val="minor"/>
      </rPr>
      <t xml:space="preserve"> For example, if a company claims that it is ISO 27001 compliant, then the one who knows about this standard would understand that the company is following the stringent security measures as suggested by the standard. </t>
    </r>
    <r>
      <rPr>
        <b/>
        <sz val="10"/>
        <color theme="1"/>
        <rFont val="Calibri"/>
        <family val="2"/>
        <scheme val="minor"/>
      </rPr>
      <t>(3 points)</t>
    </r>
    <r>
      <rPr>
        <sz val="10"/>
        <color theme="1"/>
        <rFont val="Calibri"/>
        <family val="2"/>
        <scheme val="minor"/>
      </rPr>
      <t xml:space="preserve"> Several standards exist that organizations follow as per their requirements such as ISO 27001, </t>
    </r>
    <r>
      <rPr>
        <b/>
        <sz val="10"/>
        <color theme="1"/>
        <rFont val="Calibri"/>
        <family val="2"/>
        <scheme val="minor"/>
      </rPr>
      <t>PCI-DSS</t>
    </r>
    <r>
      <rPr>
        <sz val="10"/>
        <color theme="1"/>
        <rFont val="Calibri"/>
        <family val="2"/>
        <scheme val="minor"/>
      </rPr>
      <t xml:space="preserve">, and the </t>
    </r>
    <r>
      <rPr>
        <b/>
        <sz val="10"/>
        <color theme="1"/>
        <rFont val="Calibri"/>
        <family val="2"/>
        <scheme val="minor"/>
      </rPr>
      <t>german IT baseline protection</t>
    </r>
    <r>
      <rPr>
        <sz val="10"/>
        <color theme="1"/>
        <rFont val="Calibri"/>
        <family val="2"/>
        <scheme val="minor"/>
      </rPr>
      <t xml:space="preserve">, etc. </t>
    </r>
    <r>
      <rPr>
        <b/>
        <sz val="10"/>
        <color theme="1"/>
        <rFont val="Calibri"/>
        <family val="2"/>
        <scheme val="minor"/>
      </rPr>
      <t>(2 points each for bolded words)</t>
    </r>
  </si>
  <si>
    <t>Provide the key points that are necessary to consider while establishing compliance standards.</t>
  </si>
  <si>
    <r>
      <t xml:space="preserve">Cyber security compliance standards are established by the regulation requirements. </t>
    </r>
    <r>
      <rPr>
        <b/>
        <sz val="10"/>
        <color theme="1"/>
        <rFont val="Calibri"/>
        <family val="2"/>
        <scheme val="minor"/>
      </rPr>
      <t xml:space="preserve">(2 points) </t>
    </r>
    <r>
      <rPr>
        <sz val="10"/>
        <color theme="1"/>
        <rFont val="Calibri"/>
        <family val="2"/>
        <scheme val="minor"/>
      </rPr>
      <t xml:space="preserve">Although the methods described in each standard are distinct the goal is the same </t>
    </r>
    <r>
      <rPr>
        <b/>
        <sz val="10"/>
        <color theme="1"/>
        <rFont val="Calibri"/>
        <family val="2"/>
        <scheme val="minor"/>
      </rPr>
      <t>(1 point)</t>
    </r>
    <r>
      <rPr>
        <sz val="10"/>
        <color theme="1"/>
        <rFont val="Calibri"/>
        <family val="2"/>
        <scheme val="minor"/>
      </rPr>
      <t xml:space="preserve"> i.e., develop such rules that could be easily followed and implemented in an organization for safeguarding sensitive information. </t>
    </r>
    <r>
      <rPr>
        <b/>
        <sz val="10"/>
        <color theme="1"/>
        <rFont val="Calibri"/>
        <family val="2"/>
        <scheme val="minor"/>
      </rPr>
      <t>(1.5 points)</t>
    </r>
    <r>
      <rPr>
        <sz val="10"/>
        <color theme="1"/>
        <rFont val="Calibri"/>
        <family val="2"/>
        <scheme val="minor"/>
      </rPr>
      <t xml:space="preserve"> Compliance requirements depend upon the location of the business and the market in which it processes and operates the data. </t>
    </r>
    <r>
      <rPr>
        <b/>
        <sz val="10"/>
        <color theme="1"/>
        <rFont val="Calibri"/>
        <family val="2"/>
        <scheme val="minor"/>
      </rPr>
      <t xml:space="preserve">(3 points) </t>
    </r>
    <r>
      <rPr>
        <sz val="10"/>
        <color theme="1"/>
        <rFont val="Calibri"/>
        <family val="2"/>
        <scheme val="minor"/>
      </rPr>
      <t xml:space="preserve">The primary goal is to implement ISMS that ensures the protection of the data from cyber-attacks. </t>
    </r>
    <r>
      <rPr>
        <b/>
        <sz val="10"/>
        <color theme="1"/>
        <rFont val="Calibri"/>
        <family val="2"/>
        <scheme val="minor"/>
      </rPr>
      <t>(0.5 point)</t>
    </r>
  </si>
  <si>
    <t>Elaborate the role of "FISMA" in information security.</t>
  </si>
  <si>
    <r>
      <rPr>
        <sz val="10"/>
        <color rgb="FF000000"/>
        <rFont val="Calibri"/>
      </rPr>
      <t xml:space="preserve">FISMA, also known as the Federal Information Security Management Act is a United States legislation enacted promulgated in 2002. </t>
    </r>
    <r>
      <rPr>
        <b/>
        <sz val="10"/>
        <color rgb="FF000000"/>
        <rFont val="Calibri"/>
      </rPr>
      <t>(2 points)</t>
    </r>
    <r>
      <rPr>
        <sz val="10"/>
        <color rgb="FF000000"/>
        <rFont val="Calibri"/>
      </rPr>
      <t xml:space="preserve"> It is a comprehensive framework that specifies the requirements for the security of U.S. federal systems or systems that contain highly confidential data related to the national interest of the country. </t>
    </r>
    <r>
      <rPr>
        <b/>
        <sz val="10"/>
        <color rgb="FF000000"/>
        <rFont val="Calibri"/>
      </rPr>
      <t xml:space="preserve">(2 points) </t>
    </r>
    <r>
      <rPr>
        <sz val="10"/>
        <color rgb="FF000000"/>
        <rFont val="Calibri"/>
      </rPr>
      <t xml:space="preserve">The statute is aligned with the active country la  ws and executive orders to ensure cyber security compliance. </t>
    </r>
    <r>
      <rPr>
        <b/>
        <sz val="10"/>
        <color rgb="FF000000"/>
        <rFont val="Calibri"/>
      </rPr>
      <t>(2 points)</t>
    </r>
  </si>
  <si>
    <t>Provide the different approaches and strategies that are followed by law enforcement agencies to stop cyber criminals from malicious activities.</t>
  </si>
  <si>
    <r>
      <t xml:space="preserve">Law enforcement not just assists in incident response but also provides prevention from criminal activity by discouraging cyber criminals with their deterrence. </t>
    </r>
    <r>
      <rPr>
        <b/>
        <sz val="10"/>
        <color theme="1"/>
        <rFont val="Calibri"/>
        <family val="2"/>
        <scheme val="minor"/>
      </rPr>
      <t>(1 point)</t>
    </r>
    <r>
      <rPr>
        <sz val="10"/>
        <color theme="1"/>
        <rFont val="Calibri"/>
        <family val="2"/>
        <scheme val="minor"/>
      </rPr>
      <t xml:space="preserve"> Law enforcement agencies could stop and disrupt ongoing cyber criminal operations through lawsuits and arrests and usually impede others from involving in the same activities. </t>
    </r>
    <r>
      <rPr>
        <b/>
        <sz val="10"/>
        <color theme="1"/>
        <rFont val="Calibri"/>
        <family val="2"/>
        <scheme val="minor"/>
      </rPr>
      <t>(2 points)</t>
    </r>
    <r>
      <rPr>
        <sz val="10"/>
        <color theme="1"/>
        <rFont val="Calibri"/>
        <family val="2"/>
        <scheme val="minor"/>
      </rPr>
      <t xml:space="preserve"> Moreover, since they also have access to the resources and threat intelligence data, it would allow them significant insight into sophisticated attacks. </t>
    </r>
    <r>
      <rPr>
        <b/>
        <sz val="10"/>
        <color theme="1"/>
        <rFont val="Calibri"/>
        <family val="2"/>
        <scheme val="minor"/>
      </rPr>
      <t>(1.5 points)</t>
    </r>
    <r>
      <rPr>
        <sz val="10"/>
        <color theme="1"/>
        <rFont val="Calibri"/>
        <family val="2"/>
        <scheme val="minor"/>
      </rPr>
      <t xml:space="preserve"> For example, investigating a criminal organization could yield invaluable details about the techniques and infrastructure leveraged by other criminal organizations. </t>
    </r>
    <r>
      <rPr>
        <b/>
        <sz val="10"/>
        <color theme="1"/>
        <rFont val="Calibri"/>
        <family val="2"/>
        <scheme val="minor"/>
      </rPr>
      <t>(1.5 points)</t>
    </r>
    <r>
      <rPr>
        <sz val="10"/>
        <color theme="1"/>
        <rFont val="Calibri"/>
        <family val="2"/>
        <scheme val="minor"/>
      </rPr>
      <t xml:space="preserve"> The agencies also depend on international relationships and resources to combat international criminal organizations. </t>
    </r>
    <r>
      <rPr>
        <b/>
        <sz val="10"/>
        <color theme="1"/>
        <rFont val="Calibri"/>
        <family val="2"/>
        <scheme val="minor"/>
      </rPr>
      <t xml:space="preserve">(1.5 points) </t>
    </r>
    <r>
      <rPr>
        <sz val="10"/>
        <color theme="1"/>
        <rFont val="Calibri"/>
        <family val="2"/>
        <scheme val="minor"/>
      </rPr>
      <t xml:space="preserve">The international reach of the agencies is imperative to tackle the cyber-attacks that are executed and controlled by criminal organizations in other countries. </t>
    </r>
    <r>
      <rPr>
        <b/>
        <sz val="10"/>
        <color theme="1"/>
        <rFont val="Calibri"/>
        <family val="2"/>
        <scheme val="minor"/>
      </rPr>
      <t>(0.5 point)</t>
    </r>
  </si>
  <si>
    <t>Discuss the legal and official ways law enforcement uses to start investigations. Also, mention who is responsible to inform law enforcement and at what point of time.</t>
  </si>
  <si>
    <r>
      <t xml:space="preserve">Investigations that are carried out by law enforcement against cybercrimes initiates from the premise of the victim organizations or customers. </t>
    </r>
    <r>
      <rPr>
        <b/>
        <sz val="10"/>
        <color theme="1"/>
        <rFont val="Calibri"/>
        <family val="2"/>
        <scheme val="minor"/>
      </rPr>
      <t xml:space="preserve">(3 points) </t>
    </r>
    <r>
      <rPr>
        <sz val="10"/>
        <color theme="1"/>
        <rFont val="Calibri"/>
        <family val="2"/>
        <scheme val="minor"/>
      </rPr>
      <t xml:space="preserve">But the agency cannot start its investigation unless it is informed that the incident has happened as the result of a cybercrime. </t>
    </r>
    <r>
      <rPr>
        <b/>
        <sz val="10"/>
        <color theme="1"/>
        <rFont val="Calibri"/>
        <family val="2"/>
        <scheme val="minor"/>
      </rPr>
      <t>(1 point)</t>
    </r>
    <r>
      <rPr>
        <sz val="10"/>
        <color theme="1"/>
        <rFont val="Calibri"/>
        <family val="2"/>
        <scheme val="minor"/>
      </rPr>
      <t xml:space="preserve"> Therefore, in such situations, the victims should report such incidents and malicious activity to law enforcement agencies. </t>
    </r>
    <r>
      <rPr>
        <b/>
        <sz val="10"/>
        <color theme="1"/>
        <rFont val="Calibri"/>
        <family val="2"/>
        <scheme val="minor"/>
      </rPr>
      <t>(1 point)</t>
    </r>
    <r>
      <rPr>
        <sz val="10"/>
        <color theme="1"/>
        <rFont val="Calibri"/>
        <family val="2"/>
        <scheme val="minor"/>
      </rPr>
      <t xml:space="preserve"> This emphasizes an organization to develop a strong culture of communication and sharing exact threat information with law enforcement because effective punishment of cyber criminals requires strong assistance from the victims. </t>
    </r>
    <r>
      <rPr>
        <b/>
        <sz val="10"/>
        <color theme="1"/>
        <rFont val="Calibri"/>
        <family val="2"/>
        <scheme val="minor"/>
      </rPr>
      <t xml:space="preserve">(1 point) </t>
    </r>
    <r>
      <rPr>
        <sz val="10"/>
        <color theme="1"/>
        <rFont val="Calibri"/>
        <family val="2"/>
        <scheme val="minor"/>
      </rPr>
      <t xml:space="preserve">Once the victims report cybercrimes to law enforcement, they then quickly preserve the digital evidence. </t>
    </r>
    <r>
      <rPr>
        <b/>
        <sz val="10"/>
        <color theme="1"/>
        <rFont val="Calibri"/>
        <family val="2"/>
        <scheme val="minor"/>
      </rPr>
      <t>(3 points)</t>
    </r>
    <r>
      <rPr>
        <sz val="10"/>
        <color theme="1"/>
        <rFont val="Calibri"/>
        <family val="2"/>
        <scheme val="minor"/>
      </rPr>
      <t xml:space="preserve"> Therefore, reaching out to law enforcement officials within time would ensure that the evidence of the cybercrime is correctly secured and the crime scene is available for investigations to hold perpetrators accountable. </t>
    </r>
    <r>
      <rPr>
        <b/>
        <sz val="10"/>
        <color theme="1"/>
        <rFont val="Calibri"/>
        <family val="2"/>
        <scheme val="minor"/>
      </rPr>
      <t>(1 point)</t>
    </r>
  </si>
  <si>
    <t>Define the term "Risk" when it comes to cyber security. Give its mathematical equation and also mention in how many forms could a risk exist?</t>
  </si>
  <si>
    <r>
      <t xml:space="preserve">Risk is defined as the likelihood or probability of occurrence of an event, which would impact the organization’s accomplishment of objectives. </t>
    </r>
    <r>
      <rPr>
        <b/>
        <sz val="10"/>
        <color theme="1"/>
        <rFont val="Calibri"/>
        <family val="2"/>
        <scheme val="minor"/>
      </rPr>
      <t xml:space="preserve">(2 points) </t>
    </r>
    <r>
      <rPr>
        <sz val="10"/>
        <color theme="1"/>
        <rFont val="Calibri"/>
        <family val="2"/>
        <scheme val="minor"/>
      </rPr>
      <t xml:space="preserve">Risk can be mathematically defined as:
                                                                 Risk = Probability x Impact  </t>
    </r>
    <r>
      <rPr>
        <b/>
        <sz val="10"/>
        <color theme="1"/>
        <rFont val="Calibri"/>
        <family val="2"/>
        <scheme val="minor"/>
      </rPr>
      <t>(2 points)</t>
    </r>
    <r>
      <rPr>
        <sz val="10"/>
        <color theme="1"/>
        <rFont val="Calibri"/>
        <family val="2"/>
        <scheme val="minor"/>
      </rPr>
      <t xml:space="preserve">
The risk could be in many forms in the organization such as financial risk, IT risk, personnel risk, and operational risk etc. </t>
    </r>
    <r>
      <rPr>
        <b/>
        <sz val="10"/>
        <color theme="1"/>
        <rFont val="Calibri"/>
        <family val="2"/>
        <scheme val="minor"/>
      </rPr>
      <t>(2 points)</t>
    </r>
  </si>
  <si>
    <t>Explain "Risk Assessment" by giving an overview of the first three steps followed in this process.</t>
  </si>
  <si>
    <r>
      <t xml:space="preserve">Risk assessment is the process of the identification of threats to information systems or information, determining the probability or likelihood of happening of threat, and identification of the network, system, and application vulnerabilities that can be exploited by threats. </t>
    </r>
    <r>
      <rPr>
        <b/>
        <sz val="10"/>
        <color theme="1"/>
        <rFont val="Calibri"/>
        <family val="2"/>
        <scheme val="minor"/>
      </rPr>
      <t xml:space="preserve">(1.5 point) </t>
    </r>
    <r>
      <rPr>
        <sz val="10"/>
        <color theme="1"/>
        <rFont val="Calibri"/>
        <family val="2"/>
        <scheme val="minor"/>
      </rPr>
      <t xml:space="preserve">The first step in the process of risk management is risk assessment. </t>
    </r>
    <r>
      <rPr>
        <b/>
        <sz val="10"/>
        <color theme="1"/>
        <rFont val="Calibri"/>
        <family val="2"/>
        <scheme val="minor"/>
      </rPr>
      <t>(1.5 point)</t>
    </r>
    <r>
      <rPr>
        <sz val="10"/>
        <color theme="1"/>
        <rFont val="Calibri"/>
        <family val="2"/>
        <scheme val="minor"/>
      </rPr>
      <t xml:space="preserve"> Risk is evaluated or assessed by first identifying the vulnerabilities and threats, and subsequently determining the impact and likelihood of the risk. </t>
    </r>
    <r>
      <rPr>
        <b/>
        <sz val="10"/>
        <color theme="1"/>
        <rFont val="Calibri"/>
        <family val="2"/>
        <scheme val="minor"/>
      </rPr>
      <t>(1 point)</t>
    </r>
    <r>
      <rPr>
        <sz val="10"/>
        <color theme="1"/>
        <rFont val="Calibri"/>
        <family val="2"/>
        <scheme val="minor"/>
      </rPr>
      <t xml:space="preserve">  The following are the first three steps that are normally followed to carry out the process of risk assessment:
1) Identification  and classification of the assets – The first step that is followed by the organization in the process of risk assessment is the identification and classification of information assets. Classification is a title or a naming assigned to an asset from a pre-defined scale based on its sensitivity. Information assets comprise all forms of information such as databases, files, or in specific digital and non-digital assets. </t>
    </r>
    <r>
      <rPr>
        <b/>
        <sz val="10"/>
        <color theme="1"/>
        <rFont val="Calibri"/>
        <family val="2"/>
        <scheme val="minor"/>
      </rPr>
      <t>(2 points)</t>
    </r>
    <r>
      <rPr>
        <sz val="10"/>
        <color theme="1"/>
        <rFont val="Calibri"/>
        <family val="2"/>
        <scheme val="minor"/>
      </rPr>
      <t xml:space="preserve">
2) Threats Identification – A threat is a person, organization, or any force which aims to compromise, or attain access to information. By analyzing the capabilities and resources of a threat, one could identify the likelihood of its occurrence in the process of the risk assessment. </t>
    </r>
    <r>
      <rPr>
        <b/>
        <sz val="10"/>
        <color theme="1"/>
        <rFont val="Calibri"/>
        <family val="2"/>
        <scheme val="minor"/>
      </rPr>
      <t>(2 points)</t>
    </r>
    <r>
      <rPr>
        <sz val="10"/>
        <color theme="1"/>
        <rFont val="Calibri"/>
        <family val="2"/>
        <scheme val="minor"/>
      </rPr>
      <t xml:space="preserve">
3) Vulnerabilities assessment and identification – Vulnerabilities are the weaknesses in the network, system, or applications that an attacker could exploit to compromise them. Vulnerabilities could be any means through which the cyber attack would potentially be successful. </t>
    </r>
    <r>
      <rPr>
        <b/>
        <sz val="10"/>
        <color theme="1"/>
        <rFont val="Calibri"/>
        <family val="2"/>
        <scheme val="minor"/>
      </rPr>
      <t>(2 points)</t>
    </r>
  </si>
  <si>
    <t>Discuss the process of Risk analysis with the help of examples and also mentions its relation with the process of risk assessment.</t>
  </si>
  <si>
    <r>
      <t xml:space="preserve">Risk analysis is a process that comes under the umbrella of risk assessment and is one of those steps that are carried out while performing risk assessment. </t>
    </r>
    <r>
      <rPr>
        <b/>
        <sz val="10"/>
        <color theme="1"/>
        <rFont val="Calibri"/>
        <family val="2"/>
        <scheme val="minor"/>
      </rPr>
      <t>(2 points)</t>
    </r>
    <r>
      <rPr>
        <sz val="10"/>
        <color theme="1"/>
        <rFont val="Calibri"/>
        <family val="2"/>
        <scheme val="minor"/>
      </rPr>
      <t xml:space="preserve">
Risk analysis is the process of analyzing different probabilities that what could go wrong such as there are risks that are inherently involved in transferring and containing the information. </t>
    </r>
    <r>
      <rPr>
        <b/>
        <sz val="10"/>
        <color theme="1"/>
        <rFont val="Calibri"/>
        <family val="2"/>
        <scheme val="minor"/>
      </rPr>
      <t>(2 points)</t>
    </r>
    <r>
      <rPr>
        <sz val="10"/>
        <color theme="1"/>
        <rFont val="Calibri"/>
        <family val="2"/>
        <scheme val="minor"/>
      </rPr>
      <t xml:space="preserve"> Information could be subject to unintentional and intentional activities by other systems or people. </t>
    </r>
    <r>
      <rPr>
        <b/>
        <sz val="10"/>
        <color theme="1"/>
        <rFont val="Calibri"/>
        <family val="2"/>
        <scheme val="minor"/>
      </rPr>
      <t>(1 point)</t>
    </r>
    <r>
      <rPr>
        <sz val="10"/>
        <color theme="1"/>
        <rFont val="Calibri"/>
        <family val="2"/>
        <scheme val="minor"/>
      </rPr>
      <t xml:space="preserve"> There might be unauthorized folks such as disgruntled employees or competitors who wish to access and see confidential information. </t>
    </r>
    <r>
      <rPr>
        <b/>
        <sz val="10"/>
        <color theme="1"/>
        <rFont val="Calibri"/>
        <family val="2"/>
        <scheme val="minor"/>
      </rPr>
      <t>(1 point)</t>
    </r>
    <r>
      <rPr>
        <sz val="10"/>
        <color theme="1"/>
        <rFont val="Calibri"/>
        <family val="2"/>
        <scheme val="minor"/>
      </rPr>
      <t xml:space="preserve"> People might also try or want to hack into the systems containing sensitive information or may also try to intercept it during transfer. </t>
    </r>
    <r>
      <rPr>
        <b/>
        <sz val="10"/>
        <color theme="1"/>
        <rFont val="Calibri"/>
        <family val="2"/>
        <scheme val="minor"/>
      </rPr>
      <t>(1 point)</t>
    </r>
    <r>
      <rPr>
        <sz val="10"/>
        <color theme="1"/>
        <rFont val="Calibri"/>
        <family val="2"/>
        <scheme val="minor"/>
      </rPr>
      <t xml:space="preserve"> People might also acquire confidential and sensitive information completely by an accident. </t>
    </r>
    <r>
      <rPr>
        <b/>
        <sz val="10"/>
        <color theme="1"/>
        <rFont val="Calibri"/>
        <family val="2"/>
        <scheme val="minor"/>
      </rPr>
      <t>(1 point)</t>
    </r>
  </si>
  <si>
    <t>Mention the three questions that when asked, helps in deciding whether the incident occurred or a crisis.</t>
  </si>
  <si>
    <r>
      <t xml:space="preserve">Following are the questions that helps in differentiating the occurrence of an incident or a crisis:
1. Does the situation put huge pressure? </t>
    </r>
    <r>
      <rPr>
        <b/>
        <sz val="10"/>
        <color theme="1"/>
        <rFont val="Calibri"/>
        <family val="2"/>
        <scheme val="minor"/>
      </rPr>
      <t>(1.5 points)</t>
    </r>
    <r>
      <rPr>
        <sz val="10"/>
        <color theme="1"/>
        <rFont val="Calibri"/>
        <family val="2"/>
        <scheme val="minor"/>
      </rPr>
      <t xml:space="preserve">
2. Does the event pose a significant threat to an organization? </t>
    </r>
    <r>
      <rPr>
        <b/>
        <sz val="10"/>
        <color theme="1"/>
        <rFont val="Calibri"/>
        <family val="2"/>
        <scheme val="minor"/>
      </rPr>
      <t>(1.5 points)</t>
    </r>
    <r>
      <rPr>
        <sz val="10"/>
        <color theme="1"/>
        <rFont val="Calibri"/>
        <family val="2"/>
        <scheme val="minor"/>
      </rPr>
      <t xml:space="preserve">
3. Does the situation have a surprise or shock element? </t>
    </r>
    <r>
      <rPr>
        <b/>
        <sz val="10"/>
        <color theme="1"/>
        <rFont val="Calibri"/>
        <family val="2"/>
        <scheme val="minor"/>
      </rPr>
      <t>(1.5 points)</t>
    </r>
    <r>
      <rPr>
        <sz val="10"/>
        <color theme="1"/>
        <rFont val="Calibri"/>
        <family val="2"/>
        <scheme val="minor"/>
      </rPr>
      <t xml:space="preserve">
If the answers to the above questions are ‘yes‘, the situation is a crisis otherwise we might probably call it an incident. </t>
    </r>
    <r>
      <rPr>
        <b/>
        <sz val="10"/>
        <color theme="1"/>
        <rFont val="Calibri"/>
        <family val="2"/>
        <scheme val="minor"/>
      </rPr>
      <t>(1.5 points)</t>
    </r>
  </si>
  <si>
    <t>Describe the terms "Incident" and "Crisis" in such a way so that the difference between them becomes clear.</t>
  </si>
  <si>
    <r>
      <t xml:space="preserve">An incident is a cyber event and refers to a situation that is initially on a minor scale and might lead to a crisis resulting in much bigger losses like the disruption of businesses. </t>
    </r>
    <r>
      <rPr>
        <b/>
        <sz val="10"/>
        <color theme="1"/>
        <rFont val="Calibri"/>
        <family val="2"/>
        <scheme val="minor"/>
      </rPr>
      <t xml:space="preserve">(2 points) </t>
    </r>
    <r>
      <rPr>
        <sz val="10"/>
        <color theme="1"/>
        <rFont val="Calibri"/>
        <family val="2"/>
        <scheme val="minor"/>
      </rPr>
      <t xml:space="preserve">Incidents such as a computer or a laptop crash, poor WIFI connectivity, website crash, jammed printer, etc. disturb the day-to-day business operations. Incidents are usually on a small scale and could be managed with swift actions. </t>
    </r>
    <r>
      <rPr>
        <b/>
        <sz val="10"/>
        <color theme="1"/>
        <rFont val="Calibri"/>
        <family val="2"/>
        <scheme val="minor"/>
      </rPr>
      <t>(2 points)</t>
    </r>
    <r>
      <rPr>
        <sz val="10"/>
        <color theme="1"/>
        <rFont val="Calibri"/>
        <family val="2"/>
        <scheme val="minor"/>
      </rPr>
      <t xml:space="preserve">
A crisis refers to a condition that is much more serious and bigger in comparison to an incident. A crisis might disturb crucial activities of a business and pose greater uncertainty. </t>
    </r>
    <r>
      <rPr>
        <b/>
        <sz val="10"/>
        <color theme="1"/>
        <rFont val="Calibri"/>
        <family val="2"/>
        <scheme val="minor"/>
      </rPr>
      <t>(1 point)</t>
    </r>
    <r>
      <rPr>
        <sz val="10"/>
        <color theme="1"/>
        <rFont val="Calibri"/>
        <family val="2"/>
        <scheme val="minor"/>
      </rPr>
      <t xml:space="preserve"> Incidents that are not resolved correctly or left unresolved could lead to a crisis. </t>
    </r>
    <r>
      <rPr>
        <b/>
        <sz val="10"/>
        <color theme="1"/>
        <rFont val="Calibri"/>
        <family val="2"/>
        <scheme val="minor"/>
      </rPr>
      <t xml:space="preserve">(0.5 point) </t>
    </r>
    <r>
      <rPr>
        <sz val="10"/>
        <color theme="1"/>
        <rFont val="Calibri"/>
        <family val="2"/>
        <scheme val="minor"/>
      </rPr>
      <t xml:space="preserve">Crises are usually more gigantic and require strategic intervention. </t>
    </r>
    <r>
      <rPr>
        <b/>
        <sz val="10"/>
        <color theme="1"/>
        <rFont val="Calibri"/>
        <family val="2"/>
        <scheme val="minor"/>
      </rPr>
      <t>(0.5 point)</t>
    </r>
    <r>
      <rPr>
        <sz val="10"/>
        <color theme="1"/>
        <rFont val="Calibri"/>
        <family val="2"/>
        <scheme val="minor"/>
      </rPr>
      <t xml:space="preserve"> Examples of such crises are serious data breaches and cyber attacks, financial crimes, theft of critical business assets, or any such events that could pose risk to an organization’s stability. </t>
    </r>
    <r>
      <rPr>
        <b/>
        <sz val="10"/>
        <color theme="1"/>
        <rFont val="Calibri"/>
        <family val="2"/>
        <scheme val="minor"/>
      </rPr>
      <t>(2 points)</t>
    </r>
  </si>
  <si>
    <t>Explain how usually an organization counter a cyber attack if happens and what additionally needs to be done by organizations to counter black swan cyber events.</t>
  </si>
  <si>
    <r>
      <rPr>
        <sz val="10"/>
        <color rgb="FF000000"/>
        <rFont val="Calibri"/>
      </rPr>
      <t xml:space="preserve">Large organizations implement information security management systems to overcome cyber attacks. </t>
    </r>
    <r>
      <rPr>
        <b/>
        <sz val="10"/>
        <color rgb="FF000000"/>
        <rFont val="Calibri"/>
      </rPr>
      <t xml:space="preserve">(2 points) </t>
    </r>
    <r>
      <rPr>
        <sz val="10"/>
        <color rgb="FF000000"/>
        <rFont val="Calibri"/>
      </rPr>
      <t xml:space="preserve">But as cyber attacks hit utilities, governments, hospitals, and companies with greater force, it is becoming evident that organizations now must have two different playbooks, the one for countering known cyber threats such as denial-of-service attacks, phishing, malware, etc, and another that counters something even terrible. </t>
    </r>
    <r>
      <rPr>
        <b/>
        <sz val="10"/>
        <color rgb="FF000000"/>
        <rFont val="Calibri"/>
      </rPr>
      <t>(3 points)</t>
    </r>
    <r>
      <rPr>
        <sz val="10"/>
        <color rgb="FF000000"/>
        <rFont val="Calibri"/>
      </rPr>
      <t xml:space="preserve"> They must not only be prepared for a cyber crisis that might cripple and disrupt their own day-to-day business operations but disseminate across others and throughout the industry as well. </t>
    </r>
    <r>
      <rPr>
        <b/>
        <sz val="10"/>
        <color rgb="FF000000"/>
        <rFont val="Calibri"/>
      </rPr>
      <t xml:space="preserve">(2 points) </t>
    </r>
    <r>
      <rPr>
        <sz val="10"/>
        <color rgb="FF000000"/>
        <rFont val="Calibri"/>
      </rPr>
      <t xml:space="preserve">Organizations must also consider to implement strong strategies that provides high resiliency in case if black swan cyber event occurs. </t>
    </r>
    <r>
      <rPr>
        <b/>
        <sz val="10"/>
        <color rgb="FF000000"/>
        <rFont val="Calibri"/>
      </rPr>
      <t>(1 point)</t>
    </r>
  </si>
  <si>
    <t>Briefly explain who is responsible for tackling the crisis in an organization and what would happen if organizations do not take crisis management seriously.</t>
  </si>
  <si>
    <r>
      <t xml:space="preserve">To tackle the crisis, there must be a dedicated crisis management team in an organization whose job is to take necessary steps to limit the impact. </t>
    </r>
    <r>
      <rPr>
        <b/>
        <sz val="10"/>
        <color theme="1"/>
        <rFont val="Calibri"/>
        <family val="2"/>
        <scheme val="minor"/>
      </rPr>
      <t>(3 points)</t>
    </r>
    <r>
      <rPr>
        <sz val="10"/>
        <color theme="1"/>
        <rFont val="Calibri"/>
        <family val="2"/>
        <scheme val="minor"/>
      </rPr>
      <t xml:space="preserve"> Organizations that do not take crisis management seriously could have severe impacts on various aspects of the business such as employee morale, sales, the company’s reputation, leadership reputation, productivity, </t>
    </r>
    <r>
      <rPr>
        <b/>
        <sz val="10"/>
        <color theme="1"/>
        <rFont val="Calibri"/>
        <family val="2"/>
        <scheme val="minor"/>
      </rPr>
      <t>(3 points)</t>
    </r>
  </si>
  <si>
    <t>6.3</t>
  </si>
  <si>
    <t>Highlight the key points an organization may take to contain a black swan cyber event.</t>
  </si>
  <si>
    <r>
      <t xml:space="preserve">Organizations need to devote time to analyzing what kinds of cyber disasters they could face. Like other calamities, a cyber attack could occur suddenly as a disastrous 50-year storm. But they could also emerge slowly and gradually like a plague or pandemic that steadily spreads over time before rising as a full fledge crisis when it is extremely late to hinder them. Therefore, strong plans and strategies must be considered and enforced by organizations to counter both known cyber threats and slow-emerging cyber threats also referred to as Black swan cyber events. </t>
    </r>
    <r>
      <rPr>
        <b/>
        <sz val="10"/>
        <color theme="1"/>
        <rFont val="Calibri"/>
        <family val="2"/>
        <scheme val="minor"/>
      </rPr>
      <t>(3 points)</t>
    </r>
    <r>
      <rPr>
        <sz val="10"/>
        <color theme="1"/>
        <rFont val="Calibri"/>
        <family val="2"/>
        <scheme val="minor"/>
      </rPr>
      <t xml:space="preserve">
Many organizations have prepared extreme containment and fallback plans like preparing to function offline if hit by a Black swan cyber event. </t>
    </r>
    <r>
      <rPr>
        <b/>
        <sz val="10"/>
        <color theme="1"/>
        <rFont val="Calibri"/>
        <family val="2"/>
        <scheme val="minor"/>
      </rPr>
      <t>(2 points)</t>
    </r>
    <r>
      <rPr>
        <sz val="10"/>
        <color theme="1"/>
        <rFont val="Calibri"/>
        <family val="2"/>
        <scheme val="minor"/>
      </rPr>
      <t xml:space="preserve"> For example, hospitals and healthcare providers impacted by ransomware attacks in Germany and the United States have taken their systems of critical infrastructure partially offline and have prepared to resume their operations manually with paper and pen if an incident impacts their day-to-day digital operations. </t>
    </r>
    <r>
      <rPr>
        <b/>
        <sz val="10"/>
        <color theme="1"/>
        <rFont val="Calibri"/>
        <family val="2"/>
        <scheme val="minor"/>
      </rPr>
      <t>(2 points)</t>
    </r>
    <r>
      <rPr>
        <sz val="10"/>
        <color theme="1"/>
        <rFont val="Calibri"/>
        <family val="2"/>
        <scheme val="minor"/>
      </rPr>
      <t xml:space="preserve">
Companies may also consider establishing industrywide “SWAT” teams for regularly monitoring and addressing cyber threats. </t>
    </r>
    <r>
      <rPr>
        <b/>
        <sz val="10"/>
        <color theme="1"/>
        <rFont val="Calibri"/>
        <family val="2"/>
        <scheme val="minor"/>
      </rPr>
      <t>(2 points)</t>
    </r>
    <r>
      <rPr>
        <sz val="10"/>
        <color theme="1"/>
        <rFont val="Calibri"/>
        <family val="2"/>
        <scheme val="minor"/>
      </rPr>
      <t xml:space="preserve">These teams would identify the trigger points beyond which a potential cyber crisis might occur, what kind of data and service they could afford to lose, and which data and service loss would lead them to a complete disaster. </t>
    </r>
    <r>
      <rPr>
        <b/>
        <sz val="10"/>
        <color theme="1"/>
        <rFont val="Calibri"/>
        <family val="2"/>
        <scheme val="minor"/>
      </rPr>
      <t>(2 points)</t>
    </r>
  </si>
  <si>
    <t>Discuss "Cyber defense" and the strategies used in it.</t>
  </si>
  <si>
    <r>
      <t xml:space="preserve">Cyber defense is a terminology used in cyber security to refer to the capability to hinder cyber attacks from compromising a network, system, or application. </t>
    </r>
    <r>
      <rPr>
        <b/>
        <sz val="10"/>
        <color theme="1"/>
        <rFont val="Calibri"/>
        <family val="2"/>
        <scheme val="minor"/>
      </rPr>
      <t>(2 points)</t>
    </r>
    <r>
      <rPr>
        <sz val="10"/>
        <color theme="1"/>
        <rFont val="Calibri"/>
        <family val="2"/>
        <scheme val="minor"/>
      </rPr>
      <t xml:space="preserve"> It entails taking proactive steps to anticipate malicious actions from cyber criminals and combat them. </t>
    </r>
    <r>
      <rPr>
        <b/>
        <sz val="10"/>
        <color theme="1"/>
        <rFont val="Calibri"/>
        <family val="2"/>
        <scheme val="minor"/>
      </rPr>
      <t>(2 points)</t>
    </r>
    <r>
      <rPr>
        <sz val="10"/>
        <color theme="1"/>
        <rFont val="Calibri"/>
        <family val="2"/>
        <scheme val="minor"/>
      </rPr>
      <t xml:space="preserve"> All tactics, techniques, or strategies carried out by any organization to strengthen its cyber defense have the main goal of preventing, disrupting, and responding to cyber attacks. </t>
    </r>
    <r>
      <rPr>
        <b/>
        <sz val="10"/>
        <color theme="1"/>
        <rFont val="Calibri"/>
        <family val="2"/>
        <scheme val="minor"/>
      </rPr>
      <t>(2 points)</t>
    </r>
  </si>
  <si>
    <t>Describe how a firewall acts as an obstacle for the organizations from cyber attacks.</t>
  </si>
  <si>
    <r>
      <t xml:space="preserve">A firewall is a physical hardware device or software that is implemented between an internal and external network. </t>
    </r>
    <r>
      <rPr>
        <b/>
        <sz val="10"/>
        <color theme="1"/>
        <rFont val="Calibri"/>
        <family val="2"/>
        <scheme val="minor"/>
      </rPr>
      <t>(2 points)</t>
    </r>
    <r>
      <rPr>
        <sz val="10"/>
        <color theme="1"/>
        <rFont val="Calibri"/>
        <family val="2"/>
        <scheme val="minor"/>
      </rPr>
      <t xml:space="preserve"> A firewall works as an obstacle for the traffic coming from external or outside networks i.e., the internet towards the organization’s internal network or for the traffic that is going outward from internal towards the external network. </t>
    </r>
    <r>
      <rPr>
        <b/>
        <sz val="10"/>
        <color theme="1"/>
        <rFont val="Calibri"/>
        <family val="2"/>
        <scheme val="minor"/>
      </rPr>
      <t xml:space="preserve">(2 points) </t>
    </r>
    <r>
      <rPr>
        <sz val="10"/>
        <color theme="1"/>
        <rFont val="Calibri"/>
        <family val="2"/>
        <scheme val="minor"/>
      </rPr>
      <t xml:space="preserve">It does that by performing some filtering based on some rules that are configured in the firewall. They are crucial shields for small and large businesses and also for home networks. </t>
    </r>
    <r>
      <rPr>
        <b/>
        <sz val="10"/>
        <color theme="1"/>
        <rFont val="Calibri"/>
        <family val="2"/>
        <scheme val="minor"/>
      </rPr>
      <t>(2 points)</t>
    </r>
  </si>
  <si>
    <t>Explain the following cyber defense techniques:
1) Antivirus
2) Encryption
3) Patched softwares
4) Awareness trainings</t>
  </si>
  <si>
    <r>
      <t xml:space="preserve">Antivirus:
One of the basic but imperative security control to consider in any business is the use to update antivirus solutions. It is software that assists in scanning, detecting, preventing, and deleting viruses from a computer. Every organization or even home user must implement the latest antivirus solutions to detect and prevent threats. It is also advisable not to download such programs from unknown websites but rather to buy them from the official resource and subsequently update them regularly. </t>
    </r>
    <r>
      <rPr>
        <b/>
        <sz val="10"/>
        <color theme="1"/>
        <rFont val="Calibri"/>
        <family val="2"/>
        <scheme val="minor"/>
      </rPr>
      <t xml:space="preserve">(2.5 points)
</t>
    </r>
    <r>
      <rPr>
        <sz val="10"/>
        <color theme="1"/>
        <rFont val="Calibri"/>
        <family val="2"/>
        <scheme val="minor"/>
      </rPr>
      <t xml:space="preserve">Encryption:
Encryption is a technique used to convert readable or plain-text data into a form that cannot be comprehensible by an unauthorized person. Implementation of encryption is imperative for all those businesses that make use of the internet for their day-to-day communications. For example, transactions via banking channels take place over the internet which is an untrusted network. Therefore, for banks, it is a must to enforce this security control to ensure secure credit card payments and transactions. Moreover, utilizing encryption in the home network is also suggested and it keeps our stored data more secure in a situation where we lost our storage device or get stolen. </t>
    </r>
    <r>
      <rPr>
        <b/>
        <sz val="10"/>
        <color theme="1"/>
        <rFont val="Calibri"/>
        <family val="2"/>
        <scheme val="minor"/>
      </rPr>
      <t xml:space="preserve">(2.5 points)
</t>
    </r>
    <r>
      <rPr>
        <sz val="10"/>
        <color theme="1"/>
        <rFont val="Calibri"/>
        <family val="2"/>
        <scheme val="minor"/>
      </rPr>
      <t xml:space="preserve">Patched Softwares:
It is worth stating here that continuous patching or updating of software is one of the key cyber defense best practices. Every software solution used by a company should be continuously updated and be on its latest version. Unpatched softwares are more vulnerable and could lead to massive data breaches if got hacked and allows an attacker to move within the organization’s critical network. Hence, routine patching of softwares could eliminate one main option that a cyber criminal would have utilized to compromise the complete organization’s network. </t>
    </r>
    <r>
      <rPr>
        <b/>
        <sz val="10"/>
        <color theme="1"/>
        <rFont val="Calibri"/>
        <family val="2"/>
        <scheme val="minor"/>
      </rPr>
      <t xml:space="preserve">(2.5 points)
</t>
    </r>
    <r>
      <rPr>
        <sz val="10"/>
        <color theme="1"/>
        <rFont val="Calibri"/>
        <family val="2"/>
        <scheme val="minor"/>
      </rPr>
      <t xml:space="preserve">Awareness Training:
No security solution could ever prevent any organization from cyber attacks unless it has a trained and well-aware employee staff who knows the current challenges and threats in the cyber security domain. Cyber criminals always try to fool humans as they are the weakest point of the link that could be compromised easily. Carrying out security awareness training is easy and inexpensive with an immense outcome. When it comes to strengthening cyber defense, security-aware people are the first point of defense against cyber threats in any organization. Training may include an explanation of the organization’s security policies, letting them know where to inform about any suspicious activity, and teaching them what links are not to be clicked if received through an email, etc. </t>
    </r>
    <r>
      <rPr>
        <b/>
        <sz val="10"/>
        <color theme="1"/>
        <rFont val="Calibri"/>
        <family val="2"/>
        <scheme val="minor"/>
      </rPr>
      <t>(2.5 points)</t>
    </r>
  </si>
  <si>
    <t>7.2</t>
  </si>
  <si>
    <t>Provide the key differences between "risk transfer," "risk limitation," and "risk avoidance". At which stage of risk management do these strategies carry out?</t>
  </si>
  <si>
    <r>
      <t xml:space="preserve">These strategies comes under the umbrella of risk mitigation and these processes are usually carried out after risk assessment in the overall risk management process. </t>
    </r>
    <r>
      <rPr>
        <b/>
        <sz val="10"/>
        <color theme="1"/>
        <rFont val="Calibri"/>
        <family val="2"/>
        <scheme val="minor"/>
      </rPr>
      <t>(2 point)</t>
    </r>
    <r>
      <rPr>
        <sz val="10"/>
        <color theme="1"/>
        <rFont val="Calibri"/>
        <family val="2"/>
        <scheme val="minor"/>
      </rPr>
      <t xml:space="preserve">
Risk Transfer:
Risk transfer is an approach in which the potential loss from a cyber attack confronted by an organization is passed to a third-party company via taking insurance. These companies, on payment, indemnify the impacted entities for the damage that occurred. </t>
    </r>
    <r>
      <rPr>
        <b/>
        <sz val="10"/>
        <color theme="1"/>
        <rFont val="Calibri"/>
        <family val="2"/>
        <scheme val="minor"/>
      </rPr>
      <t>(2 points)</t>
    </r>
    <r>
      <rPr>
        <sz val="10"/>
        <color theme="1"/>
        <rFont val="Calibri"/>
        <family val="2"/>
        <scheme val="minor"/>
      </rPr>
      <t xml:space="preserve">
Risk Limitation:
Risk limitation also known as a risk reduction is the implementation of security controls. This approach is carried out to reduce the risk by enforcing security controls such as updated firewalls, password policies, incident response planning, multi-factor authentications, and, VPN for remote workers, etc. </t>
    </r>
    <r>
      <rPr>
        <b/>
        <sz val="10"/>
        <color theme="1"/>
        <rFont val="Calibri"/>
        <family val="2"/>
        <scheme val="minor"/>
      </rPr>
      <t>(2 points)</t>
    </r>
    <r>
      <rPr>
        <sz val="10"/>
        <color theme="1"/>
        <rFont val="Calibri"/>
        <family val="2"/>
        <scheme val="minor"/>
      </rPr>
      <t xml:space="preserve">
Risk Avoidance:
Risk avoidance refers to an approach performed to minimize the risk by not carrying out operations that might be deemed risky. For example, an organization confines storing the customer data on its servers if a cyber attack happens or a manufacturing company not utilizing harmful chemicals or materials due to the risks of storing and handling them. </t>
    </r>
    <r>
      <rPr>
        <b/>
        <sz val="10"/>
        <color theme="1"/>
        <rFont val="Calibri"/>
        <family val="2"/>
        <scheme val="minor"/>
      </rPr>
      <t>(2 point)</t>
    </r>
  </si>
  <si>
    <t>Provide the main keypoints betweeen vulnerability assessment and penetration testing in such a way that their differences become clear to the reader.</t>
  </si>
  <si>
    <r>
      <t xml:space="preserve">To verify and assess the effectiveness of the security controls, all organizations must carry out vulnerability assessments and penetration testing. </t>
    </r>
    <r>
      <rPr>
        <b/>
        <sz val="10"/>
        <color theme="1"/>
        <rFont val="Calibri"/>
        <family val="2"/>
        <scheme val="minor"/>
      </rPr>
      <t xml:space="preserve">(1 point) </t>
    </r>
    <r>
      <rPr>
        <sz val="10"/>
        <color theme="1"/>
        <rFont val="Calibri"/>
        <family val="2"/>
        <scheme val="minor"/>
      </rPr>
      <t xml:space="preserve">Vulnerability assessments are performed to identify poor security configurations applied by an organization or any security patches that an organization might have missed. </t>
    </r>
    <r>
      <rPr>
        <b/>
        <sz val="10"/>
        <color theme="1"/>
        <rFont val="Calibri"/>
        <family val="2"/>
        <scheme val="minor"/>
      </rPr>
      <t xml:space="preserve">(1 point) </t>
    </r>
    <r>
      <rPr>
        <sz val="10"/>
        <color theme="1"/>
        <rFont val="Calibri"/>
        <family val="2"/>
        <scheme val="minor"/>
      </rPr>
      <t xml:space="preserve">Various vulnerability scanning tools are utilized by the organization to compare the current system’s configurations to the known published list of vulnerabilities. </t>
    </r>
    <r>
      <rPr>
        <b/>
        <sz val="10"/>
        <color theme="1"/>
        <rFont val="Calibri"/>
        <family val="2"/>
        <scheme val="minor"/>
      </rPr>
      <t>(1 point)</t>
    </r>
    <r>
      <rPr>
        <sz val="10"/>
        <color theme="1"/>
        <rFont val="Calibri"/>
        <family val="2"/>
        <scheme val="minor"/>
      </rPr>
      <t xml:space="preserve">
Taking vulnerability scanning one step ahead leads us to the next step of penetration testing. </t>
    </r>
    <r>
      <rPr>
        <b/>
        <sz val="10"/>
        <color theme="1"/>
        <rFont val="Calibri"/>
        <family val="2"/>
        <scheme val="minor"/>
      </rPr>
      <t>(1 point)</t>
    </r>
    <r>
      <rPr>
        <sz val="10"/>
        <color theme="1"/>
        <rFont val="Calibri"/>
        <family val="2"/>
        <scheme val="minor"/>
      </rPr>
      <t xml:space="preserve"> A skilled and professional ethical hacker utilizes those identified vulnerabilities that are found in the vulnerability scanning phase and then simulates real-world attacks to identify if these vulnerabilities could be exploited by an actual cyber criminal that might lead to a real breach. </t>
    </r>
    <r>
      <rPr>
        <b/>
        <sz val="10"/>
        <color theme="1"/>
        <rFont val="Calibri"/>
        <family val="2"/>
        <scheme val="minor"/>
      </rPr>
      <t>(2 points)</t>
    </r>
    <r>
      <rPr>
        <sz val="10"/>
        <color theme="1"/>
        <rFont val="Calibri"/>
        <family val="2"/>
        <scheme val="minor"/>
      </rPr>
      <t xml:space="preserve"> Organizations then use these results of vulnerability scanning and penetration testing to determine security gaps along with considering the key reason for what allowed these vulnerabilities introduced inside an organization. </t>
    </r>
    <r>
      <rPr>
        <b/>
        <sz val="10"/>
        <color theme="1"/>
        <rFont val="Calibri"/>
        <family val="2"/>
        <scheme val="minor"/>
      </rPr>
      <t>(2 points)</t>
    </r>
  </si>
  <si>
    <t>Discuss the relationship between "privacy" and  "information self-determination".</t>
  </si>
  <si>
    <r>
      <t xml:space="preserve">Privacy demands the protection of personally identifiable information from unauthorized access, and strong security controls are vital to achieving such a level of protection, it is imperative to discern that privacy addresses much more than just ensuring secure and authorized access to the data. </t>
    </r>
    <r>
      <rPr>
        <b/>
        <sz val="10"/>
        <color theme="1"/>
        <rFont val="Calibri"/>
        <family val="2"/>
        <scheme val="minor"/>
      </rPr>
      <t xml:space="preserve">(2 points) </t>
    </r>
    <r>
      <rPr>
        <sz val="10"/>
        <color theme="1"/>
        <rFont val="Calibri"/>
        <family val="2"/>
        <scheme val="minor"/>
      </rPr>
      <t xml:space="preserve">Privacy refers to control which means it would enable individuals to keep personal control over the collection, utilization, and disclosure of their personally identifiable information. </t>
    </r>
    <r>
      <rPr>
        <b/>
        <sz val="10"/>
        <color theme="1"/>
        <rFont val="Calibri"/>
        <family val="2"/>
        <scheme val="minor"/>
      </rPr>
      <t>(2 points).</t>
    </r>
    <r>
      <rPr>
        <sz val="10"/>
        <color theme="1"/>
        <rFont val="Calibri"/>
        <family val="2"/>
        <scheme val="minor"/>
      </rPr>
      <t xml:space="preserve"> This notion of privacy is best stated as “information self-determination”, a terminology initially used in the ruling of the German constitution regarding the collection of personal information in Germany’s census carried out in 1983. </t>
    </r>
    <r>
      <rPr>
        <b/>
        <sz val="10"/>
        <color theme="1"/>
        <rFont val="Calibri"/>
        <family val="2"/>
        <scheme val="minor"/>
      </rPr>
      <t>(2 points)</t>
    </r>
  </si>
  <si>
    <t>7.5</t>
  </si>
  <si>
    <t>Name and describe those Security by Design principles that refers to the "enforcement of policies" and "implanting security from the design" .</t>
  </si>
  <si>
    <r>
      <t xml:space="preserve">Secure by Default:
This refers to enforcing the policies for the implementation of the security controls and special ways for configuring and installing the software. </t>
    </r>
    <r>
      <rPr>
        <b/>
        <sz val="10"/>
        <color theme="1"/>
        <rFont val="Calibri"/>
        <family val="2"/>
        <scheme val="minor"/>
      </rPr>
      <t>(2 points)</t>
    </r>
    <r>
      <rPr>
        <sz val="10"/>
        <color theme="1"/>
        <rFont val="Calibri"/>
        <family val="2"/>
        <scheme val="minor"/>
      </rPr>
      <t xml:space="preserve"> The main objective of this principle is to ensure secure configurations of information systems by default, instead of users doing it separately or, in the worst case, tightening down the security after the compromise. </t>
    </r>
    <r>
      <rPr>
        <b/>
        <sz val="10"/>
        <color theme="1"/>
        <rFont val="Calibri"/>
        <family val="2"/>
        <scheme val="minor"/>
      </rPr>
      <t>(2 points)</t>
    </r>
    <r>
      <rPr>
        <sz val="10"/>
        <color theme="1"/>
        <rFont val="Calibri"/>
        <family val="2"/>
        <scheme val="minor"/>
      </rPr>
      <t xml:space="preserve">
Embedded into the Design
This principle refers to implanting security into the design. This could be achieved through software or hardware. </t>
    </r>
    <r>
      <rPr>
        <b/>
        <sz val="10"/>
        <color theme="1"/>
        <rFont val="Calibri"/>
        <family val="2"/>
        <scheme val="minor"/>
      </rPr>
      <t xml:space="preserve">(1 point) </t>
    </r>
    <r>
      <rPr>
        <sz val="10"/>
        <color theme="1"/>
        <rFont val="Calibri"/>
        <family val="2"/>
        <scheme val="minor"/>
      </rPr>
      <t xml:space="preserve">TPM is an example of embedding security into the design through hardware. </t>
    </r>
    <r>
      <rPr>
        <b/>
        <sz val="10"/>
        <color theme="1"/>
        <rFont val="Calibri"/>
        <family val="2"/>
        <scheme val="minor"/>
      </rPr>
      <t>(0.5 point)</t>
    </r>
    <r>
      <rPr>
        <sz val="10"/>
        <color theme="1"/>
        <rFont val="Calibri"/>
        <family val="2"/>
        <scheme val="minor"/>
      </rPr>
      <t xml:space="preserve"> TPMs give support in key management through the hardware. </t>
    </r>
    <r>
      <rPr>
        <b/>
        <sz val="10"/>
        <color theme="1"/>
        <rFont val="Calibri"/>
        <family val="2"/>
        <scheme val="minor"/>
      </rPr>
      <t>(0.5)</t>
    </r>
    <r>
      <rPr>
        <sz val="10"/>
        <color theme="1"/>
        <rFont val="Calibri"/>
        <family val="2"/>
        <scheme val="minor"/>
      </rPr>
      <t xml:space="preserve"> They are microcontrollers (computer chips) with limited storage to securely store certificates and key material on a motherboard. </t>
    </r>
    <r>
      <rPr>
        <b/>
        <sz val="10"/>
        <color theme="1"/>
        <rFont val="Calibri"/>
        <family val="2"/>
        <scheme val="minor"/>
      </rPr>
      <t>(1 point)</t>
    </r>
    <r>
      <rPr>
        <sz val="10"/>
        <color theme="1"/>
        <rFont val="Calibri"/>
        <family val="2"/>
        <scheme val="minor"/>
      </rPr>
      <t xml:space="preserve"> Embedding certificated and key material within the system’s hardware allows the signing and hashing of the data without even the encryption key going out of the TMP. </t>
    </r>
    <r>
      <rPr>
        <b/>
        <sz val="10"/>
        <color theme="1"/>
        <rFont val="Calibri"/>
        <family val="2"/>
        <scheme val="minor"/>
      </rPr>
      <t>(1 point)</t>
    </r>
  </si>
  <si>
    <t>Explain the most common threat mitigation strategies carried out in orgnization's operations.</t>
  </si>
  <si>
    <r>
      <t xml:space="preserve">Risk Assessment
Risk assessment is the first step in threat mitigation. Organizations must take a complete inventory of the assets they have and document vulnerabilities related to each one of them. To address this, a risk assessment process is carried out. </t>
    </r>
    <r>
      <rPr>
        <b/>
        <sz val="10"/>
        <color theme="1"/>
        <rFont val="Calibri"/>
        <family val="2"/>
        <scheme val="minor"/>
      </rPr>
      <t xml:space="preserve">(2.5 points)
</t>
    </r>
    <r>
      <rPr>
        <sz val="10"/>
        <color theme="1"/>
        <rFont val="Calibri"/>
        <family val="2"/>
        <scheme val="minor"/>
      </rPr>
      <t xml:space="preserve">
Creating a Robust Cyber Security Culture:
Human is the weakest link and the most vulnerable entity in an organization. The best cyber security solutions would fail if, humans are not trained and tuned with the best cyber security practices and current threat landscape. An organization cannot achieve a stringent cyber security culture if it is not rooted in its employees. Hence, nurturing consistent cyber security best practices with periodic user awareness training is paramount. </t>
    </r>
    <r>
      <rPr>
        <b/>
        <sz val="10"/>
        <color theme="1"/>
        <rFont val="Calibri"/>
        <family val="2"/>
        <scheme val="minor"/>
      </rPr>
      <t>(2.5 points)</t>
    </r>
    <r>
      <rPr>
        <sz val="10"/>
        <color theme="1"/>
        <rFont val="Calibri"/>
        <family val="2"/>
        <scheme val="minor"/>
      </rPr>
      <t xml:space="preserve">
Incident Response:
Incident response is essential for threat mitigation as when an incident happens in an organization, the impact of a cyber attack could be limited by detecting it early and subsequently taking necessary steps immediately. The organization must have a policy for incident response. Guidelines must also be in place that dictates what should be done in case of a cyber attack. What would be the point where cyber security team acquires employees’ devices? What attacks require a complete network shutdown? All these questions are crucial. Organizations must also consider taking continuous backups in case of a data breach. </t>
    </r>
    <r>
      <rPr>
        <b/>
        <sz val="10"/>
        <color theme="1"/>
        <rFont val="Calibri"/>
        <family val="2"/>
        <scheme val="minor"/>
      </rPr>
      <t>(2.5 points)</t>
    </r>
    <r>
      <rPr>
        <sz val="10"/>
        <color theme="1"/>
        <rFont val="Calibri"/>
        <family val="2"/>
        <scheme val="minor"/>
      </rPr>
      <t xml:space="preserve">
Network Monitoring:
Organizations must implement network monitoring to hunt the threats. An organization or specifically, a network, might remain compromised for several days or even months, remaining totally hidden from information security teams. So, here, the importance of monitoring comes in. Network traffics of an organization should be continuously monitored by the information security teams, detecting and flagging down unusual and suspicious activities, especially activities performed by the employees that might expose endpoints. This could be achieved by leveraging security information and event monitoring (SIEM) having artificial intelligence and machine learning capabilities in order to monitor real-time network traffic. </t>
    </r>
    <r>
      <rPr>
        <b/>
        <sz val="10"/>
        <color theme="1"/>
        <rFont val="Calibri"/>
        <family val="2"/>
        <scheme val="minor"/>
      </rPr>
      <t>(2.5 points)</t>
    </r>
  </si>
  <si>
    <t>Continuously taking backup of the data refers to the concept of…</t>
  </si>
  <si>
    <t>data redundancy.</t>
  </si>
  <si>
    <t>data backing.</t>
  </si>
  <si>
    <t>data copying.</t>
  </si>
  <si>
    <t>data moving.</t>
  </si>
  <si>
    <r>
      <t xml:space="preserve">Which one of the following statements is </t>
    </r>
    <r>
      <rPr>
        <b/>
        <sz val="10"/>
        <color theme="1"/>
        <rFont val="Calibri"/>
        <family val="2"/>
        <scheme val="minor"/>
      </rPr>
      <t>false</t>
    </r>
    <r>
      <rPr>
        <sz val="10"/>
        <color theme="1"/>
        <rFont val="Calibri"/>
        <family val="2"/>
        <scheme val="minor"/>
      </rPr>
      <t>?</t>
    </r>
  </si>
  <si>
    <t>The reuse of the compromised passwords and usernames refers to brute forcing.</t>
  </si>
  <si>
    <t>Same usernames and passwords should never be reused.</t>
  </si>
  <si>
    <t>Malware is an umbrella term that entails different types.</t>
  </si>
  <si>
    <t>Antivirus solutions should always be updated.</t>
  </si>
  <si>
    <t>What are the two famous concepts used in the cyber security industry for risk assessments?</t>
  </si>
  <si>
    <t>Likelihood and Impact</t>
  </si>
  <si>
    <t>Impact and Error</t>
  </si>
  <si>
    <t>Likelihood and Threat</t>
  </si>
  <si>
    <t>Likelihood and Error</t>
  </si>
  <si>
    <t>Which technical industry could be secured from cyber attacks by implementing the security controls suggested in ISO 27400?</t>
  </si>
  <si>
    <t>IoT</t>
  </si>
  <si>
    <t>Automotive</t>
  </si>
  <si>
    <t>Health</t>
  </si>
  <si>
    <t>Which security aspect is violated if unauthorized disclosure occurs?</t>
  </si>
  <si>
    <t>Authentication</t>
  </si>
  <si>
    <t>Authorization</t>
  </si>
  <si>
    <t>The password used to secure online accounts, when kept in a secret virtual vault, refers to which security concept?</t>
  </si>
  <si>
    <t>Security through obscurity</t>
  </si>
  <si>
    <t>Security through darkness</t>
  </si>
  <si>
    <t>Security through opacity</t>
  </si>
  <si>
    <t>Security through anonymity</t>
  </si>
  <si>
    <t>What is the technical term used for an individual in cyber security?</t>
  </si>
  <si>
    <t>Data subject</t>
  </si>
  <si>
    <t>Data object</t>
  </si>
  <si>
    <t>Data target</t>
  </si>
  <si>
    <t>Data thing</t>
  </si>
  <si>
    <r>
      <t xml:space="preserve">Which of the following does </t>
    </r>
    <r>
      <rPr>
        <b/>
        <sz val="10"/>
        <color theme="1"/>
        <rFont val="Calibri"/>
        <family val="2"/>
        <scheme val="minor"/>
      </rPr>
      <t>not</t>
    </r>
    <r>
      <rPr>
        <sz val="10"/>
        <color theme="1"/>
        <rFont val="Calibri"/>
        <family val="2"/>
        <scheme val="minor"/>
      </rPr>
      <t xml:space="preserve"> fall under the category of ATT&amp;CK Tactics?</t>
    </r>
  </si>
  <si>
    <t>Brute forcing</t>
  </si>
  <si>
    <t>Lateral movement</t>
  </si>
  <si>
    <t>Credential access</t>
  </si>
  <si>
    <t>Defense evasion</t>
  </si>
  <si>
    <t>The concept of doing proper research refers to …</t>
  </si>
  <si>
    <t>due diligence.</t>
  </si>
  <si>
    <t>due care.</t>
  </si>
  <si>
    <t>duty.</t>
  </si>
  <si>
    <t>due responsibility.</t>
  </si>
  <si>
    <t>Which law addresses the security of highly confidential data related to the national interest of the country?</t>
  </si>
  <si>
    <t>FISMA</t>
  </si>
  <si>
    <t>Secret Law</t>
  </si>
  <si>
    <t>Financial crime is an example of a(n) …</t>
  </si>
  <si>
    <t>crisis.</t>
  </si>
  <si>
    <t>incident.</t>
  </si>
  <si>
    <t>event.</t>
  </si>
  <si>
    <t>threat.</t>
  </si>
  <si>
    <t>As per the 2019 Verizon's Data Breach report, what was the main cause that lead to data breaches?</t>
  </si>
  <si>
    <t>Weak passwords</t>
  </si>
  <si>
    <t>User negligence</t>
  </si>
  <si>
    <t>Unpatched softwares</t>
  </si>
  <si>
    <t>Lack of employees' background checks</t>
  </si>
  <si>
    <t>How Data at Transit should be interpreted in cyber security?</t>
  </si>
  <si>
    <t>Data that is moving</t>
  </si>
  <si>
    <t>Data that is stored</t>
  </si>
  <si>
    <t>Data that is hashed</t>
  </si>
  <si>
    <t>Data that is encrypted</t>
  </si>
  <si>
    <t>Discuss any three well-known IT security issues and provide one countermeasure for each.</t>
  </si>
  <si>
    <r>
      <t xml:space="preserve">A security   issue   is an unmitigated vulnerability in your network, systems, or application that a hacker can utilize to harm. </t>
    </r>
    <r>
      <rPr>
        <b/>
        <sz val="10"/>
        <color theme="1"/>
        <rFont val="Calibri"/>
        <family val="2"/>
        <scheme val="minor"/>
      </rPr>
      <t>(1 point)
(1.5 points for defining a security issue, and 1.5 points for describing a relevant countermeasure for it. 9 possible points.)</t>
    </r>
    <r>
      <rPr>
        <sz val="10"/>
        <color theme="1"/>
        <rFont val="Calibri"/>
        <family val="2"/>
        <scheme val="minor"/>
      </rPr>
      <t xml:space="preserve">
1. Ransomware Attack: The goal of a hacker in this attack is to gain complete control of the victim’s data . The attacker achieves this by encrypting the data and then demanding a ransom(payment) in bitcoin in exchange for the decryption of the data.
Countermeasure: Taking frequent backups of the system’s data is one of the best protective measures against a ransomware attack.
2. Remote Code Execution (RCE) or Code Injection: RCE is all about the attacker gaining the privileges to execute his malicious code. To achieve RCE, the hacker tries to search for those parts of the web application that accepts input from the     user like the admission form, registration form, search boxes, etc. The hacker may try to input his malicious code into that input forms which would eventually compromise the application.
Countermeasure: Input sanitization is a security measure that checks for every malicious input and filters it for controlled   input processing.
3. Distribute Denial of Service (DDoS) Attack: The main goal of an attacker in this attack is not to steal any data but rather to disrupt the service. For instance, initiating unnecessary traffic overwhelms the server making it unavailable to serve legitimate requests from authorized users.
Countermeasue: Firewalls that are properly configured could be the first line of defense against DDoS attacks.
4. Credential Stuffing Attack: The reuse of the compromised email account and password is known as credential stuffing and is a kind of brute-force attack  . If a hacker manages to find one of your email accounts and password, he will try to compromise others of your accounts that might have the same email and password.</t>
    </r>
    <r>
      <rPr>
        <b/>
        <sz val="10"/>
        <color theme="1"/>
        <rFont val="Calibri"/>
        <family val="2"/>
        <scheme val="minor"/>
      </rPr>
      <t xml:space="preserve">
</t>
    </r>
    <r>
      <rPr>
        <sz val="10"/>
        <color theme="1"/>
        <rFont val="Calibri"/>
        <family val="2"/>
        <scheme val="minor"/>
      </rPr>
      <t xml:space="preserve">Countermeasure: Never reuse the same username and password or at least password to your multiple accounts. Moreover, two-factor authentication prevents this attack even if a weak password is used. </t>
    </r>
    <r>
      <rPr>
        <b/>
        <sz val="10"/>
        <color theme="1"/>
        <rFont val="Calibri"/>
        <family val="2"/>
        <scheme val="minor"/>
      </rPr>
      <t xml:space="preserve">
</t>
    </r>
    <r>
      <rPr>
        <sz val="10"/>
        <color theme="1"/>
        <rFont val="Calibri"/>
        <family val="2"/>
        <scheme val="minor"/>
      </rPr>
      <t>5. Brute Force Attack: Hacker in this attack tries to find the actual password of a given account by trying every possible combination against that email account. He achieves this with the help of hacking tools that would eventually automate the whole process.</t>
    </r>
    <r>
      <rPr>
        <b/>
        <sz val="10"/>
        <color theme="1"/>
        <rFont val="Calibri"/>
        <family val="2"/>
        <scheme val="minor"/>
      </rPr>
      <t xml:space="preserve">
</t>
    </r>
    <r>
      <rPr>
        <sz val="10"/>
        <color theme="1"/>
        <rFont val="Calibri"/>
        <family val="2"/>
        <scheme val="minor"/>
      </rPr>
      <t>Countermeasure: There must be some policy in place which enforces account lockout after some reasonable amount of failed attempts.
6. Social Engineering: Social engineering refers to all non-technical techniques a hacker may leverage to compromise the victims’ data or system. The primary attack vector in social engineering is social media platforms to extract the personal information of a victim. In the next step, the hacker tries to gain the victim’s trust by influencing him through false information</t>
    </r>
    <r>
      <rPr>
        <b/>
        <sz val="10"/>
        <color theme="1"/>
        <rFont val="Calibri"/>
        <family val="2"/>
        <scheme val="minor"/>
      </rPr>
      <t xml:space="preserve">. (1.5 points)
</t>
    </r>
    <r>
      <rPr>
        <sz val="10"/>
        <color theme="1"/>
        <rFont val="Calibri"/>
        <family val="2"/>
        <scheme val="minor"/>
      </rPr>
      <t xml:space="preserve">Countermeasure: Rigorous security awareness training is the best preventive measure against social engineering. </t>
    </r>
    <r>
      <rPr>
        <b/>
        <sz val="10"/>
        <color theme="1"/>
        <rFont val="Calibri"/>
        <family val="2"/>
        <scheme val="minor"/>
      </rPr>
      <t>(1.5 points)</t>
    </r>
  </si>
  <si>
    <t>Provide complete names of all the attributes that are related to "commitment" and "resource" family of a threat matrix. Briefly explain any two in each one of them.</t>
  </si>
  <si>
    <r>
      <t xml:space="preserve">Attributes of commitment family: </t>
    </r>
    <r>
      <rPr>
        <b/>
        <sz val="10"/>
        <color theme="1"/>
        <rFont val="Calibri"/>
        <family val="2"/>
        <scheme val="minor"/>
      </rPr>
      <t xml:space="preserve"> (1 point for naming all three, 2 points for each explanation [max. 4 points])</t>
    </r>
    <r>
      <rPr>
        <sz val="10"/>
        <color theme="1"/>
        <rFont val="Calibri"/>
        <family val="2"/>
        <scheme val="minor"/>
      </rPr>
      <t xml:space="preserve">
1) Intensity
2) Stealth
3) Time
Intensity: It is defined as the strong determination and persistence of a threat in the chase of its target. It is the measure of a threat that how far it is willing to proceed and what it is ready to risk achieving its goal.
Stealth: While achieving the goal, a threat can remain hidden. To maintain consistent secrecy, a threat may obscure the details about its goal, the threat organization, and its inside operations. Threat with high stealthiness will ensure to hide its internal operations and structure from the external world.
Time: This refers to a time in which an attacker threat   managed to plan, develop, and implement techniques to attain its objective. In the context of a cyber-attack, it refers to the time needed from the planning phase to the implementation and then the execution phase.
Attributes of resource family: </t>
    </r>
    <r>
      <rPr>
        <b/>
        <sz val="10"/>
        <color theme="1"/>
        <rFont val="Calibri"/>
        <family val="2"/>
        <scheme val="minor"/>
      </rPr>
      <t>(1 point for naming all three, 2 points for each explanation [max. 4 points])</t>
    </r>
    <r>
      <rPr>
        <sz val="10"/>
        <color theme="1"/>
        <rFont val="Calibri"/>
        <family val="2"/>
        <scheme val="minor"/>
      </rPr>
      <t xml:space="preserve">
1) Knowledge
2) Technical personnel
3) Access
Knowledge: Practical and theoretical skills of an attacker threat  and how these skills are utilized to achieve the goals. Knowledge also comprises the attacker’s threat’s capability to obtain training in a required domain, share information, and keep up to date with the current tools and techniques.
Technical personnel: Group of people that a threat dedicates to achieve a specific task. These people are highly skilled in their respective domains and can innovate new tactics and techniques that may not be created in the past.
Access: It is the ability of a threat to place one of its group members inside a restricted system. A restricted system cannot be accessed without having a higher privilege. This characteristic outlines the skill of threat to penetrate a restricted and secured system.</t>
    </r>
  </si>
  <si>
    <t>Describe "privilege escalation." Also, discuss the difference betweeen horizontal and vertical privilege escalation.</t>
  </si>
  <si>
    <r>
      <t xml:space="preserve">Privilege escalation is also known as Elevation of Privilege of the STRIDE threat model. </t>
    </r>
    <r>
      <rPr>
        <b/>
        <sz val="10"/>
        <color theme="1"/>
        <rFont val="Calibri"/>
        <family val="2"/>
        <scheme val="minor"/>
      </rPr>
      <t xml:space="preserve">(1 point). </t>
    </r>
    <r>
      <rPr>
        <sz val="10"/>
        <color theme="1"/>
        <rFont val="Calibri"/>
        <family val="2"/>
        <scheme val="minor"/>
      </rPr>
      <t xml:space="preserve">Privilege escalation is an attack that exploits misconfigurations mostly in the web application to obtain illegal access to privileged rights. These attacks might exploit authentication and credential processes, leverage the misconfigurations in the design and code, or utilize social engineering or malware techniques to gain privileged access. After gaining privileged access, an attacker can execute administrator or root-level commands and could wreak havoc. </t>
    </r>
    <r>
      <rPr>
        <b/>
        <sz val="10"/>
        <color theme="1"/>
        <rFont val="Calibri"/>
        <family val="2"/>
        <scheme val="minor"/>
      </rPr>
      <t>(3 points)</t>
    </r>
    <r>
      <rPr>
        <sz val="10"/>
        <color theme="1"/>
        <rFont val="Calibri"/>
        <family val="2"/>
        <scheme val="minor"/>
      </rPr>
      <t xml:space="preserve"> Gaining access to a higher privileged account is known as vertical privilege escalation such as gaining access from a normal user to a root user account. </t>
    </r>
    <r>
      <rPr>
        <b/>
        <sz val="10"/>
        <color theme="1"/>
        <rFont val="Calibri"/>
        <family val="2"/>
        <scheme val="minor"/>
      </rPr>
      <t>(3 points)</t>
    </r>
    <r>
      <rPr>
        <sz val="10"/>
        <color theme="1"/>
        <rFont val="Calibri"/>
        <family val="2"/>
        <scheme val="minor"/>
      </rPr>
      <t xml:space="preserve"> However, gaining access to an account that has the same privilege level as yours is known as horizontal privilege escalation e.g. gaining access to a student account from another student account. </t>
    </r>
    <r>
      <rPr>
        <b/>
        <sz val="10"/>
        <color theme="1"/>
        <rFont val="Calibri"/>
        <family val="2"/>
        <scheme val="minor"/>
      </rPr>
      <t>(3 points)</t>
    </r>
  </si>
  <si>
    <t>Explain "Execution Flow" in general of a CAPEC attack entry by discussing all of its phases that are carried out.</t>
  </si>
  <si>
    <r>
      <t xml:space="preserve">Execution Flow“ of any CAPEC entry shows s complete step-by-step instructions on how to execute an attack. </t>
    </r>
    <r>
      <rPr>
        <b/>
        <sz val="10"/>
        <color theme="1"/>
        <rFont val="Calibri"/>
        <family val="2"/>
        <scheme val="minor"/>
      </rPr>
      <t xml:space="preserve">(1 point)
</t>
    </r>
    <r>
      <rPr>
        <sz val="10"/>
        <color theme="1"/>
        <rFont val="Calibri"/>
        <family val="2"/>
        <scheme val="minor"/>
      </rPr>
      <t xml:space="preserve">The execution flow of a CAPEC entry is divided into three phases:
Explore: In this phase, multiple ways are described in order to discover a potential victim to attack. There is more than one step in each of the three phases. Each step describes multiple techniques to perform that step.
Experiment: Once a victim or target has been discovered, techniques presented in the experiment phase are leveraged to identify whether the target has weaknesses that this specific CAPEC wants to exploit.
Exploit: This phase of the execution flow suggests techniques to execute the actual attack.
</t>
    </r>
    <r>
      <rPr>
        <b/>
        <sz val="10"/>
        <color theme="1"/>
        <rFont val="Calibri"/>
        <family val="2"/>
        <scheme val="minor"/>
      </rPr>
      <t>(3 points for each of the above aspects)</t>
    </r>
  </si>
  <si>
    <t>Give a summary in your own words of how Cyber Law assists us in maintaining the rule of law in the cyber space.</t>
  </si>
  <si>
    <r>
      <t xml:space="preserve">The main objective of introducing a Cyber Law is to control and maintain the rule of law in each type of online activity and to mitigate cybercrime. Some of the main key points that are achieved through Cyber Law in order to maintain the rule of law are listed below:
1) Unlike paper-based transactions and communications, legal authentication and recognition of the transactions that are carried out on the internet are provided by Cyber Law.
2) It is Cyber Law due to which the concept implementation of Digital Signatures has become legal.
3) Cyber Law promotes eFiling of the documents with government agencies and departments.
4) It permits funds transfer through the internet also called electronic funds transfer between banks, financial institutions, persons, and so on.
5) It legally allows the banks to keep the account information electronically.
</t>
    </r>
    <r>
      <rPr>
        <b/>
        <sz val="10"/>
        <color theme="1"/>
        <rFont val="Calibri"/>
        <family val="2"/>
        <scheme val="minor"/>
      </rPr>
      <t>(2 points for each aspect)</t>
    </r>
  </si>
  <si>
    <t>Discuss in detail the options that could be opted in the process of the idenfication of the controls under risk mitigation process. Also mention at which stage of risk management this process is carried out?</t>
  </si>
  <si>
    <r>
      <t xml:space="preserve">the process of controls identification is carried out after risk assessment in the risk management process. </t>
    </r>
    <r>
      <rPr>
        <b/>
        <sz val="10"/>
        <color theme="1"/>
        <rFont val="Calibri"/>
        <family val="2"/>
        <scheme val="minor"/>
      </rPr>
      <t xml:space="preserve">(2 points) </t>
    </r>
    <r>
      <rPr>
        <sz val="10"/>
        <color theme="1"/>
        <rFont val="Calibri"/>
        <family val="2"/>
        <scheme val="minor"/>
      </rPr>
      <t xml:space="preserve">After the risk has been assessed, the decision has to be made to select one of the four options given below:
1) Accepting  the risk – Organizations might choose to accept the risk if the risk is deemed very low or the cost of risk acceptance is considered to be less than the cost of limiting or transferring the risk. </t>
    </r>
    <r>
      <rPr>
        <b/>
        <sz val="10"/>
        <color theme="1"/>
        <rFont val="Calibri"/>
        <family val="2"/>
        <scheme val="minor"/>
      </rPr>
      <t>(2 points)</t>
    </r>
    <r>
      <rPr>
        <sz val="10"/>
        <color theme="1"/>
        <rFont val="Calibri"/>
        <family val="2"/>
        <scheme val="minor"/>
      </rPr>
      <t xml:space="preserve">
2) Transferring the risk – Transferring the risk refers to the utilization of the insurance provided by third-party companies. These organizations, on payment, compensate the asset owner for the potential damage if happens. </t>
    </r>
    <r>
      <rPr>
        <b/>
        <sz val="10"/>
        <color theme="1"/>
        <rFont val="Calibri"/>
        <family val="2"/>
        <scheme val="minor"/>
      </rPr>
      <t>(2 points)</t>
    </r>
    <r>
      <rPr>
        <sz val="10"/>
        <color theme="1"/>
        <rFont val="Calibri"/>
        <family val="2"/>
        <scheme val="minor"/>
      </rPr>
      <t xml:space="preserve">
3) Limiting the risk – This refers to the implementation of the proper security controls such as installation of the antivirus solutions, Intrusion detection and prevention systems, firewalls, and user awareness and training to name a few. </t>
    </r>
    <r>
      <rPr>
        <b/>
        <sz val="10"/>
        <color theme="1"/>
        <rFont val="Calibri"/>
        <family val="2"/>
        <scheme val="minor"/>
      </rPr>
      <t>(2 points)</t>
    </r>
    <r>
      <rPr>
        <sz val="10"/>
        <color theme="1"/>
        <rFont val="Calibri"/>
        <family val="2"/>
        <scheme val="minor"/>
      </rPr>
      <t xml:space="preserve">
4) Avoiding the risk – Avoiding the risk is normally carried out when controls could not be implemented may be due to high cost or preventing assets from such threats that are natural and could not be controlled. For example, constructing a building outside the zone of an earthquake or an organization decides not to install a specific solution due to its continuous compromise across different organizations. </t>
    </r>
    <r>
      <rPr>
        <b/>
        <sz val="10"/>
        <color theme="1"/>
        <rFont val="Calibri"/>
        <family val="2"/>
        <scheme val="minor"/>
      </rPr>
      <t>(2 points)</t>
    </r>
  </si>
  <si>
    <t>Mention the ways in which cyber security audits could be performed. Briefly explain each one of them.</t>
  </si>
  <si>
    <r>
      <t xml:space="preserve">Cyber security audits could be perfomed in two ways </t>
    </r>
    <r>
      <rPr>
        <b/>
        <sz val="10"/>
        <color theme="1"/>
        <rFont val="Calibri"/>
        <family val="2"/>
        <scheme val="minor"/>
      </rPr>
      <t>(1 point)</t>
    </r>
    <r>
      <rPr>
        <sz val="10"/>
        <color theme="1"/>
        <rFont val="Calibri"/>
        <family val="2"/>
        <scheme val="minor"/>
      </rPr>
      <t xml:space="preserve">.
1) Internal auditing </t>
    </r>
    <r>
      <rPr>
        <b/>
        <sz val="10"/>
        <color theme="1"/>
        <rFont val="Calibri"/>
        <family val="2"/>
        <scheme val="minor"/>
      </rPr>
      <t>(1 point)</t>
    </r>
    <r>
      <rPr>
        <sz val="10"/>
        <color theme="1"/>
        <rFont val="Calibri"/>
        <family val="2"/>
        <scheme val="minor"/>
      </rPr>
      <t xml:space="preserve">
2) External auditing </t>
    </r>
    <r>
      <rPr>
        <b/>
        <sz val="10"/>
        <color theme="1"/>
        <rFont val="Calibri"/>
        <family val="2"/>
        <scheme val="minor"/>
      </rPr>
      <t>(1 point)</t>
    </r>
    <r>
      <rPr>
        <sz val="10"/>
        <color theme="1"/>
        <rFont val="Calibri"/>
        <family val="2"/>
        <scheme val="minor"/>
      </rPr>
      <t xml:space="preserve">
Internal Auditing:
An in-house dedicated team of an organization carries out internal audits to assess the cyber security processes. </t>
    </r>
    <r>
      <rPr>
        <b/>
        <sz val="10"/>
        <color theme="1"/>
        <rFont val="Calibri"/>
        <family val="2"/>
        <scheme val="minor"/>
      </rPr>
      <t>(1.5 points)</t>
    </r>
    <r>
      <rPr>
        <sz val="10"/>
        <color theme="1"/>
        <rFont val="Calibri"/>
        <family val="2"/>
        <scheme val="minor"/>
      </rPr>
      <t xml:space="preserve"> Strong internal auditing helps an organization and the audit team to understand the flaws in the security implementation. </t>
    </r>
    <r>
      <rPr>
        <b/>
        <sz val="10"/>
        <color theme="1"/>
        <rFont val="Calibri"/>
        <family val="2"/>
        <scheme val="minor"/>
      </rPr>
      <t>(1 point)</t>
    </r>
    <r>
      <rPr>
        <sz val="10"/>
        <color theme="1"/>
        <rFont val="Calibri"/>
        <family val="2"/>
        <scheme val="minor"/>
      </rPr>
      <t xml:space="preserve"> This also enables the organizations to fill the gaps i.e., which security controls should have been in place that is not enforced. </t>
    </r>
    <r>
      <rPr>
        <b/>
        <sz val="10"/>
        <color theme="1"/>
        <rFont val="Calibri"/>
        <family val="2"/>
        <scheme val="minor"/>
      </rPr>
      <t xml:space="preserve">(1 point)
</t>
    </r>
    <r>
      <rPr>
        <sz val="10"/>
        <color theme="1"/>
        <rFont val="Calibri"/>
        <family val="2"/>
        <scheme val="minor"/>
      </rPr>
      <t xml:space="preserve">
External Auditing
In external audits, third-party cyber security experts scrutinize the regulatory compliance, security controls, and gaps in security within an organization’s enterprise network. </t>
    </r>
    <r>
      <rPr>
        <b/>
        <sz val="10"/>
        <color theme="1"/>
        <rFont val="Calibri"/>
        <family val="2"/>
        <scheme val="minor"/>
      </rPr>
      <t>(1.5 points)</t>
    </r>
    <r>
      <rPr>
        <sz val="10"/>
        <color theme="1"/>
        <rFont val="Calibri"/>
        <family val="2"/>
        <scheme val="minor"/>
      </rPr>
      <t xml:space="preserve"> Since external auditors are highly qualified and trained in identifying sensitive data, network assets, and vulnerabilities, they make sure that the audit process assists an organization to meet its objective by more thoroughly performing the gap analysis. </t>
    </r>
    <r>
      <rPr>
        <b/>
        <sz val="10"/>
        <color theme="1"/>
        <rFont val="Calibri"/>
        <family val="2"/>
        <scheme val="minor"/>
      </rPr>
      <t>(2 points)</t>
    </r>
  </si>
  <si>
    <t>offen_062</t>
  </si>
  <si>
    <t>offen_063</t>
  </si>
  <si>
    <t>offen_064</t>
  </si>
  <si>
    <t>offen_065</t>
  </si>
  <si>
    <t>offen_066</t>
  </si>
  <si>
    <t>offen_067</t>
  </si>
  <si>
    <t>offen_068</t>
  </si>
  <si>
    <t>MC_121</t>
  </si>
  <si>
    <t>MC_122</t>
  </si>
  <si>
    <t>MC_123</t>
  </si>
  <si>
    <t>MC_124</t>
  </si>
  <si>
    <t>MC_125</t>
  </si>
  <si>
    <t>MC_126</t>
  </si>
  <si>
    <t>MC_127</t>
  </si>
  <si>
    <t>MC_128</t>
  </si>
  <si>
    <t>MC_129</t>
  </si>
  <si>
    <t>MC_130</t>
  </si>
  <si>
    <t>MC_131</t>
  </si>
  <si>
    <t>MC_132</t>
  </si>
  <si>
    <t>MC_133</t>
  </si>
  <si>
    <t>Which category of control is used to mitigate a vulnerability?</t>
  </si>
  <si>
    <t>Preventive control</t>
  </si>
  <si>
    <t>Detective control</t>
  </si>
  <si>
    <t>Deterrent control</t>
  </si>
  <si>
    <t>Corrective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</si>
</sst>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10"/>
      <color rgb="FF000000"/>
      <name val="Calibri"/>
    </font>
    <font>
      <b/>
      <sz val="10"/>
      <color rgb="FF000000"/>
      <name val="Calibri"/>
    </font>
    <font>
      <sz val="8"/>
      <name val="Calibri"/>
      <family val="2"/>
      <scheme val="minor"/>
    </font>
  </fonts>
  <fills count="11">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63">
    <xf numFmtId="0" fontId="0" fillId="0" borderId="0" xfId="0"/>
    <xf numFmtId="0" fontId="3" fillId="0" borderId="0" xfId="0" applyFont="1"/>
    <xf numFmtId="0" fontId="3" fillId="0" borderId="0" xfId="0" applyFont="1" applyAlignment="1">
      <alignment horizontal="right"/>
    </xf>
    <xf numFmtId="0" fontId="3" fillId="0" borderId="1" xfId="0" applyFont="1" applyBorder="1"/>
    <xf numFmtId="0" fontId="3" fillId="0" borderId="2" xfId="0" applyFont="1" applyBorder="1"/>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0" borderId="1" xfId="0" applyFont="1" applyBorder="1"/>
    <xf numFmtId="0" fontId="4" fillId="0" borderId="9" xfId="0" applyFont="1" applyBorder="1"/>
    <xf numFmtId="0" fontId="4" fillId="0" borderId="9" xfId="0" applyFont="1" applyBorder="1" applyAlignment="1">
      <alignment horizontal="right"/>
    </xf>
    <xf numFmtId="0" fontId="3"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3" fillId="0" borderId="10" xfId="0" applyFont="1" applyBorder="1" applyAlignment="1">
      <alignment vertical="top" wrapText="1"/>
    </xf>
    <xf numFmtId="0" fontId="3" fillId="0" borderId="10" xfId="0" applyFont="1" applyBorder="1" applyAlignment="1" applyProtection="1">
      <alignment vertical="top" wrapText="1"/>
      <protection locked="0"/>
    </xf>
    <xf numFmtId="0" fontId="3" fillId="0" borderId="10" xfId="0" applyFont="1" applyBorder="1" applyAlignment="1">
      <alignment horizontal="center" vertical="top" wrapText="1"/>
    </xf>
    <xf numFmtId="0" fontId="3"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7" fillId="0" borderId="0" xfId="0" applyFont="1"/>
    <xf numFmtId="49" fontId="3" fillId="0" borderId="10" xfId="0" applyNumberFormat="1" applyFont="1" applyBorder="1" applyAlignment="1" applyProtection="1">
      <alignment horizontal="center" vertical="top" wrapText="1"/>
      <protection locked="0"/>
    </xf>
    <xf numFmtId="49" fontId="3"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8" fillId="2" borderId="10" xfId="0"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0" fontId="8" fillId="5" borderId="10" xfId="0" applyFont="1" applyFill="1" applyBorder="1" applyAlignment="1">
      <alignment horizontal="center" vertical="center" wrapText="1"/>
    </xf>
    <xf numFmtId="0" fontId="3" fillId="0" borderId="0" xfId="0" applyFont="1" applyAlignment="1">
      <alignment vertical="top" wrapText="1"/>
    </xf>
    <xf numFmtId="1" fontId="3" fillId="0" borderId="10" xfId="0" applyNumberFormat="1" applyFont="1" applyBorder="1" applyAlignment="1" applyProtection="1">
      <alignment horizontal="center" vertical="top" wrapText="1"/>
      <protection locked="0"/>
    </xf>
    <xf numFmtId="0" fontId="5" fillId="7" borderId="0" xfId="0" applyFont="1" applyFill="1"/>
    <xf numFmtId="0" fontId="5" fillId="7" borderId="0" xfId="0" applyFont="1" applyFill="1" applyAlignment="1">
      <alignment wrapText="1"/>
    </xf>
    <xf numFmtId="0" fontId="4" fillId="6" borderId="0" xfId="0" applyFont="1" applyFill="1" applyAlignment="1" applyProtection="1">
      <alignment horizontal="right"/>
      <protection locked="0"/>
    </xf>
    <xf numFmtId="0" fontId="5" fillId="7" borderId="9" xfId="0" applyFont="1" applyFill="1" applyBorder="1"/>
    <xf numFmtId="0" fontId="5" fillId="7" borderId="9" xfId="0" applyFont="1" applyFill="1" applyBorder="1" applyAlignment="1">
      <alignment horizontal="right"/>
    </xf>
    <xf numFmtId="1" fontId="9" fillId="0" borderId="10" xfId="0" applyNumberFormat="1" applyFont="1" applyBorder="1" applyAlignment="1" applyProtection="1">
      <alignment horizontal="center" vertical="top" wrapText="1"/>
      <protection locked="0"/>
    </xf>
    <xf numFmtId="49" fontId="9" fillId="0" borderId="10" xfId="0" applyNumberFormat="1"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10" xfId="0" applyFont="1" applyBorder="1" applyAlignment="1">
      <alignment horizontal="center" vertical="top" wrapText="1"/>
    </xf>
    <xf numFmtId="0" fontId="9" fillId="0" borderId="10" xfId="0" applyFont="1" applyBorder="1" applyAlignment="1" applyProtection="1">
      <alignment vertical="top" wrapText="1"/>
      <protection locked="0"/>
    </xf>
    <xf numFmtId="0" fontId="9" fillId="0" borderId="10" xfId="0" applyFont="1" applyBorder="1" applyAlignment="1">
      <alignment vertical="top" wrapText="1"/>
    </xf>
    <xf numFmtId="0" fontId="9" fillId="0" borderId="0" xfId="0" applyFont="1"/>
    <xf numFmtId="0" fontId="8" fillId="8"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6" fillId="0" borderId="0" xfId="0" applyFont="1" applyAlignment="1">
      <alignment horizontal="center" vertical="center"/>
    </xf>
    <xf numFmtId="0" fontId="5" fillId="4" borderId="10"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9" borderId="0" xfId="0" applyFont="1" applyFill="1" applyAlignment="1" applyProtection="1">
      <alignment horizontal="right"/>
      <protection locked="0"/>
    </xf>
    <xf numFmtId="0" fontId="10" fillId="0" borderId="10" xfId="0" applyFont="1" applyBorder="1" applyAlignment="1">
      <alignment vertical="top" wrapText="1"/>
    </xf>
    <xf numFmtId="0" fontId="10" fillId="0" borderId="10" xfId="0" applyFont="1" applyBorder="1" applyAlignment="1" applyProtection="1">
      <alignment vertical="top" wrapText="1"/>
      <protection locked="0"/>
    </xf>
    <xf numFmtId="0" fontId="3" fillId="10" borderId="10" xfId="0" applyFont="1" applyFill="1" applyBorder="1" applyAlignment="1" applyProtection="1">
      <alignment horizontal="center" vertical="top" wrapText="1"/>
      <protection locked="0"/>
    </xf>
    <xf numFmtId="0" fontId="9" fillId="10" borderId="10" xfId="0" applyFont="1" applyFill="1" applyBorder="1" applyAlignment="1" applyProtection="1">
      <alignment horizontal="center" vertical="top" wrapText="1"/>
      <protection locked="0"/>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352425</xdr:colOff>
      <xdr:row>10</xdr:row>
      <xdr:rowOff>133351</xdr:rowOff>
    </xdr:from>
    <xdr:to>
      <xdr:col>12</xdr:col>
      <xdr:colOff>57151</xdr:colOff>
      <xdr:row>19</xdr:row>
      <xdr:rowOff>38101</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771900" y="2038351"/>
          <a:ext cx="7248526"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sng" strike="noStrike" kern="0" cap="none" spc="0" normalizeH="0" baseline="0" noProof="0">
              <a:ln>
                <a:noFill/>
              </a:ln>
              <a:solidFill>
                <a:sysClr val="windowText" lastClr="000000"/>
              </a:solidFill>
              <a:effectLst/>
              <a:uLnTx/>
              <a:uFillTx/>
              <a:latin typeface="+mn-lt"/>
              <a:ea typeface="+mn-ea"/>
              <a:cs typeface="+mn-cs"/>
            </a:rPr>
            <a:t>Bitte unbedingt beachten: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rgbClr val="FF0000"/>
              </a:solidFill>
              <a:effectLst/>
              <a:uLnTx/>
              <a:uFillTx/>
              <a:latin typeface="+mn-lt"/>
              <a:ea typeface="+mn-ea"/>
              <a:cs typeface="+mn-cs"/>
            </a:rPr>
            <a:t>Fragen mit Bildern: </a:t>
          </a:r>
          <a:br>
            <a:rPr kumimoji="0" lang="de-DE" sz="1100" b="1" i="0" u="none" strike="noStrike" kern="0" cap="none" spc="0" normalizeH="0" baseline="0" noProof="0">
              <a:ln>
                <a:noFill/>
              </a:ln>
              <a:solidFill>
                <a:srgbClr val="FF0000"/>
              </a:solidFill>
              <a:effectLst/>
              <a:uLnTx/>
              <a:uFillTx/>
              <a:latin typeface="+mn-lt"/>
              <a:ea typeface="+mn-ea"/>
              <a:cs typeface="+mn-cs"/>
            </a:rPr>
          </a:br>
          <a:r>
            <a:rPr kumimoji="0" lang="de-DE" sz="1100" b="1" i="0" u="none" strike="noStrike" kern="0" cap="none" spc="0" normalizeH="0" baseline="0" noProof="0">
              <a:ln>
                <a:noFill/>
              </a:ln>
              <a:solidFill>
                <a:sysClr val="windowText" lastClr="000000"/>
              </a:solidFill>
              <a:effectLst/>
              <a:uLnTx/>
              <a:uFillTx/>
              <a:latin typeface="+mn-lt"/>
              <a:ea typeface="+mn-ea"/>
              <a:cs typeface="+mn-cs"/>
            </a:rPr>
            <a:t>- </a:t>
          </a:r>
          <a:r>
            <a:rPr kumimoji="0" lang="de-DE" sz="1100" b="0" i="0" u="none" strike="noStrike" kern="0" cap="none" spc="0" normalizeH="0" baseline="0" noProof="0">
              <a:ln>
                <a:noFill/>
              </a:ln>
              <a:solidFill>
                <a:prstClr val="black"/>
              </a:solidFill>
              <a:effectLst/>
              <a:uLnTx/>
              <a:uFillTx/>
              <a:latin typeface="+mn-lt"/>
              <a:ea typeface="+mn-ea"/>
              <a:cs typeface="+mn-cs"/>
            </a:rPr>
            <a:t>Bitte in der Spalte K bzw. J </a:t>
          </a:r>
          <a:r>
            <a:rPr kumimoji="0" lang="de-DE" sz="1100" b="1" i="0" u="none" strike="noStrike" kern="0" cap="none" spc="0" normalizeH="0" baseline="0" noProof="0">
              <a:ln>
                <a:noFill/>
              </a:ln>
              <a:solidFill>
                <a:srgbClr val="FF0000"/>
              </a:solidFill>
              <a:effectLst/>
              <a:uLnTx/>
              <a:uFillTx/>
              <a:latin typeface="+mn-lt"/>
              <a:ea typeface="+mn-ea"/>
              <a:cs typeface="+mn-cs"/>
            </a:rPr>
            <a:t>"Ja" </a:t>
          </a:r>
          <a:r>
            <a:rPr kumimoji="0" lang="de-DE" sz="1100" b="0" i="0" u="none" strike="noStrike" kern="0" cap="none" spc="0" normalizeH="0" baseline="0" noProof="0">
              <a:ln>
                <a:noFill/>
              </a:ln>
              <a:solidFill>
                <a:prstClr val="black"/>
              </a:solidFill>
              <a:effectLst/>
              <a:uLnTx/>
              <a:uFillTx/>
              <a:latin typeface="+mn-lt"/>
              <a:ea typeface="+mn-ea"/>
              <a:cs typeface="+mn-cs"/>
            </a:rPr>
            <a:t>einfügen und "Bild einfügen" an die Stelle schreiben, wo das Bild eingesetzt werden soll.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b="0" i="0" u="none" strike="noStrike" kern="0" cap="none" spc="0" normalizeH="0" baseline="0" noProof="0">
              <a:ln>
                <a:noFill/>
              </a:ln>
              <a:solidFill>
                <a:prstClr val="black"/>
              </a:solidFill>
              <a:effectLst/>
              <a:uLnTx/>
              <a:uFillTx/>
              <a:latin typeface="+mn-lt"/>
              <a:ea typeface="+mn-ea"/>
              <a:cs typeface="+mn-cs"/>
            </a:rPr>
            <a:t>- Das Bild als </a:t>
          </a:r>
          <a:r>
            <a:rPr kumimoji="0" lang="de-DE" sz="1100" b="1" i="0" u="none" strike="noStrike" kern="0" cap="none" spc="0" normalizeH="0" baseline="0" noProof="0">
              <a:ln>
                <a:noFill/>
              </a:ln>
              <a:solidFill>
                <a:srgbClr val="FF0000"/>
              </a:solidFill>
              <a:effectLst/>
              <a:uLnTx/>
              <a:uFillTx/>
              <a:latin typeface="+mn-lt"/>
              <a:ea typeface="+mn-ea"/>
              <a:cs typeface="+mn-cs"/>
            </a:rPr>
            <a:t>JPEG</a:t>
          </a:r>
          <a:r>
            <a:rPr kumimoji="0" lang="de-DE" sz="1100" b="0" i="0" u="none" strike="noStrike" kern="0" cap="none" spc="0" normalizeH="0" baseline="0" noProof="0">
              <a:ln>
                <a:noFill/>
              </a:ln>
              <a:solidFill>
                <a:prstClr val="black"/>
              </a:solidFill>
              <a:effectLst/>
              <a:uLnTx/>
              <a:uFillTx/>
              <a:latin typeface="+mn-lt"/>
              <a:ea typeface="+mn-ea"/>
              <a:cs typeface="+mn-cs"/>
            </a:rPr>
            <a:t> mit </a:t>
          </a:r>
          <a:r>
            <a:rPr kumimoji="0" lang="de-DE" sz="1100" b="1" i="0" u="none" strike="noStrike" kern="0" cap="none" spc="0" normalizeH="0" baseline="0" noProof="0">
              <a:ln>
                <a:noFill/>
              </a:ln>
              <a:solidFill>
                <a:srgbClr val="FF0000"/>
              </a:solidFill>
              <a:effectLst/>
              <a:uLnTx/>
              <a:uFillTx/>
              <a:latin typeface="+mn-lt"/>
              <a:ea typeface="+mn-ea"/>
              <a:cs typeface="+mn-cs"/>
            </a:rPr>
            <a:t>Kurscode</a:t>
          </a:r>
          <a:r>
            <a:rPr kumimoji="0" lang="de-DE" sz="1100" b="0" i="0" u="none" strike="noStrike" kern="0" cap="none" spc="0" normalizeH="0" baseline="0" noProof="0">
              <a:ln>
                <a:noFill/>
              </a:ln>
              <a:solidFill>
                <a:prstClr val="black"/>
              </a:solidFill>
              <a:effectLst/>
              <a:uLnTx/>
              <a:uFillTx/>
              <a:latin typeface="+mn-lt"/>
              <a:ea typeface="+mn-ea"/>
              <a:cs typeface="+mn-cs"/>
            </a:rPr>
            <a:t> und </a:t>
          </a:r>
          <a:r>
            <a:rPr kumimoji="0" lang="de-DE" sz="1100" b="1" i="0" u="none" strike="noStrike" kern="0" cap="none" spc="0" normalizeH="0" baseline="0" noProof="0">
              <a:ln>
                <a:noFill/>
              </a:ln>
              <a:solidFill>
                <a:srgbClr val="FF0000"/>
              </a:solidFill>
              <a:effectLst/>
              <a:uLnTx/>
              <a:uFillTx/>
              <a:latin typeface="+mn-lt"/>
              <a:ea typeface="+mn-ea"/>
              <a:cs typeface="+mn-cs"/>
            </a:rPr>
            <a:t>Fragenummer</a:t>
          </a:r>
          <a:r>
            <a:rPr kumimoji="0" lang="de-DE" sz="1100" b="0" i="0" u="none" strike="noStrike" kern="0" cap="none" spc="0" normalizeH="0" baseline="0" noProof="0">
              <a:ln>
                <a:noFill/>
              </a:ln>
              <a:solidFill>
                <a:prstClr val="black"/>
              </a:solidFill>
              <a:effectLst/>
              <a:uLnTx/>
              <a:uFillTx/>
              <a:latin typeface="+mn-lt"/>
              <a:ea typeface="+mn-ea"/>
              <a:cs typeface="+mn-cs"/>
            </a:rPr>
            <a:t> abspeichern.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b="0" i="0" u="none" strike="noStrike" kern="0" cap="none" spc="0" normalizeH="0" baseline="0" noProof="0">
              <a:ln>
                <a:noFill/>
              </a:ln>
              <a:solidFill>
                <a:prstClr val="black"/>
              </a:solidFill>
              <a:effectLst/>
              <a:uLnTx/>
              <a:uFillTx/>
              <a:latin typeface="+mn-lt"/>
              <a:ea typeface="+mn-ea"/>
              <a:cs typeface="+mn-cs"/>
            </a:rPr>
            <a:t>- Wenn das Bild </a:t>
          </a:r>
          <a:r>
            <a:rPr kumimoji="0" lang="de-DE" sz="1100" b="1" i="0" u="none" strike="noStrike" kern="0" cap="none" spc="0" normalizeH="0" baseline="0" noProof="0">
              <a:ln>
                <a:noFill/>
              </a:ln>
              <a:solidFill>
                <a:srgbClr val="FF0000"/>
              </a:solidFill>
              <a:effectLst/>
              <a:uLnTx/>
              <a:uFillTx/>
              <a:latin typeface="+mn-lt"/>
              <a:ea typeface="+mn-ea"/>
              <a:cs typeface="+mn-cs"/>
            </a:rPr>
            <a:t>Teil der Lösung </a:t>
          </a:r>
          <a:r>
            <a:rPr kumimoji="0" lang="de-DE" sz="1100" b="0" i="0" u="none" strike="noStrike" kern="0" cap="none" spc="0" normalizeH="0" baseline="0" noProof="0">
              <a:ln>
                <a:noFill/>
              </a:ln>
              <a:solidFill>
                <a:prstClr val="black"/>
              </a:solidFill>
              <a:effectLst/>
              <a:uLnTx/>
              <a:uFillTx/>
              <a:latin typeface="+mn-lt"/>
              <a:ea typeface="+mn-ea"/>
              <a:cs typeface="+mn-cs"/>
            </a:rPr>
            <a:t>ist, bitte mit dem </a:t>
          </a:r>
          <a:r>
            <a:rPr kumimoji="0" lang="de-DE" sz="1100" b="1" i="0" u="none" strike="noStrike" kern="0" cap="none" spc="0" normalizeH="0" baseline="0" noProof="0">
              <a:ln>
                <a:noFill/>
              </a:ln>
              <a:solidFill>
                <a:srgbClr val="FF0000"/>
              </a:solidFill>
              <a:effectLst/>
              <a:uLnTx/>
              <a:uFillTx/>
              <a:latin typeface="+mn-lt"/>
              <a:ea typeface="+mn-ea"/>
              <a:cs typeface="+mn-cs"/>
            </a:rPr>
            <a:t>Zusatz "Lsg" </a:t>
          </a:r>
          <a:r>
            <a:rPr kumimoji="0" lang="de-DE" sz="1100" b="0" i="0" u="none" strike="noStrike" kern="0" cap="none" spc="0" normalizeH="0" baseline="0" noProof="0">
              <a:ln>
                <a:noFill/>
              </a:ln>
              <a:solidFill>
                <a:prstClr val="black"/>
              </a:solidFill>
              <a:effectLst/>
              <a:uLnTx/>
              <a:uFillTx/>
              <a:latin typeface="+mn-lt"/>
              <a:ea typeface="+mn-ea"/>
              <a:cs typeface="+mn-cs"/>
            </a:rPr>
            <a:t>abspeichern, z.B. DLBSWL01_offen_001_Lsg.jpg.</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1" i="0" u="none" strike="noStrike" kern="0" cap="none" spc="0" normalizeH="0" baseline="0" noProof="0">
              <a:ln>
                <a:noFill/>
              </a:ln>
              <a:solidFill>
                <a:prstClr val="black"/>
              </a:solidFill>
              <a:effectLst/>
              <a:uLnTx/>
              <a:uFillTx/>
              <a:latin typeface="+mn-lt"/>
              <a:ea typeface="+mn-ea"/>
              <a:cs typeface="+mn-cs"/>
            </a:rPr>
          </a:br>
          <a:r>
            <a:rPr kumimoji="0" lang="de-DE" sz="1100" b="1" i="0" u="none" strike="noStrike" kern="0" cap="none" spc="0" normalizeH="0" baseline="0" noProof="0">
              <a:ln>
                <a:noFill/>
              </a:ln>
              <a:solidFill>
                <a:prstClr val="black"/>
              </a:solidFill>
              <a:effectLst/>
              <a:uLnTx/>
              <a:uFillTx/>
              <a:latin typeface="+mn-lt"/>
              <a:ea typeface="+mn-ea"/>
              <a:cs typeface="+mn-cs"/>
            </a:rPr>
            <a:t>Offene Fragen: </a:t>
          </a:r>
          <a:r>
            <a:rPr kumimoji="0" lang="de-DE" sz="1100" b="0" i="0" u="none" strike="noStrike" kern="0" cap="none" spc="0" normalizeH="0" baseline="0" noProof="0">
              <a:ln>
                <a:noFill/>
              </a:ln>
              <a:solidFill>
                <a:prstClr val="black"/>
              </a:solidFill>
              <a:effectLst/>
              <a:uLnTx/>
              <a:uFillTx/>
              <a:latin typeface="+mn-lt"/>
              <a:ea typeface="+mn-ea"/>
              <a:cs typeface="+mn-cs"/>
            </a:rPr>
            <a:t>Bitte nur die Spalten B-D, H, I und J ausfüllen. Die Spalten E-G werden automatisch ausgefüllt.</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704850</xdr:colOff>
      <xdr:row>2</xdr:row>
      <xdr:rowOff>47625</xdr:rowOff>
    </xdr:from>
    <xdr:to>
      <xdr:col>13</xdr:col>
      <xdr:colOff>476250</xdr:colOff>
      <xdr:row>6</xdr:row>
      <xdr:rowOff>123825</xdr:rowOff>
    </xdr:to>
    <xdr:sp macro="" textlink="">
      <xdr:nvSpPr>
        <xdr:cNvPr id="2" name="Textfeld 1">
          <a:extLst>
            <a:ext uri="{FF2B5EF4-FFF2-40B4-BE49-F238E27FC236}">
              <a16:creationId xmlns:a16="http://schemas.microsoft.com/office/drawing/2014/main" id="{F8A754DA-6B6D-28AA-740D-F32099528406}"/>
            </a:ext>
          </a:extLst>
        </xdr:cNvPr>
        <xdr:cNvSpPr txBox="1"/>
      </xdr:nvSpPr>
      <xdr:spPr>
        <a:xfrm>
          <a:off x="14782800" y="866775"/>
          <a:ext cx="4181475" cy="14859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To the translator:</a:t>
          </a:r>
          <a:endParaRPr lang="de-DE">
            <a:effectLst/>
          </a:endParaRPr>
        </a:p>
        <a:p>
          <a:r>
            <a:rPr lang="en-GB" sz="1100" b="0">
              <a:solidFill>
                <a:schemeClr val="dk1"/>
              </a:solidFill>
              <a:effectLst/>
              <a:latin typeface="+mn-lt"/>
              <a:ea typeface="+mn-ea"/>
              <a:cs typeface="+mn-cs"/>
            </a:rPr>
            <a:t>Please only translate the text of the questions and answer options (solutions</a:t>
          </a:r>
          <a:r>
            <a:rPr lang="en-GB" sz="1100" b="0" baseline="0">
              <a:solidFill>
                <a:schemeClr val="dk1"/>
              </a:solidFill>
              <a:effectLst/>
              <a:latin typeface="+mn-lt"/>
              <a:ea typeface="+mn-ea"/>
              <a:cs typeface="+mn-cs"/>
            </a:rPr>
            <a:t> for open answer). Please do no translate any of the headings or information about the questions (e.g., difficulty level, anything on the Übersicht sheet). Only the Multiple Choice and Offene Fragen sheets are relevant for translation.</a:t>
          </a:r>
          <a:endParaRPr lang="de-DE">
            <a:effectLst/>
          </a:endParaRP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abSelected="1" workbookViewId="0">
      <selection activeCell="A43" sqref="A43"/>
    </sheetView>
  </sheetViews>
  <sheetFormatPr baseColWidth="10" defaultColWidth="11.44140625" defaultRowHeight="14.4" x14ac:dyDescent="0.3"/>
  <cols>
    <col min="1" max="1" width="24.5546875" customWidth="1"/>
    <col min="2" max="2" width="26.77734375" bestFit="1" customWidth="1"/>
    <col min="3" max="3" width="9.77734375" bestFit="1" customWidth="1"/>
    <col min="4" max="4" width="10.77734375" bestFit="1" customWidth="1"/>
    <col min="6" max="6" width="11.5546875" bestFit="1" customWidth="1"/>
    <col min="7" max="7" width="12.5546875" bestFit="1" customWidth="1"/>
  </cols>
  <sheetData>
    <row r="1" spans="1:5" x14ac:dyDescent="0.3">
      <c r="A1" s="39" t="s">
        <v>0</v>
      </c>
      <c r="B1" s="41"/>
    </row>
    <row r="2" spans="1:5" x14ac:dyDescent="0.3">
      <c r="A2" s="39" t="s">
        <v>1</v>
      </c>
      <c r="B2" s="41"/>
    </row>
    <row r="3" spans="1:5" x14ac:dyDescent="0.3">
      <c r="A3" s="40" t="s">
        <v>2</v>
      </c>
      <c r="B3" s="41"/>
    </row>
    <row r="4" spans="1:5" x14ac:dyDescent="0.3">
      <c r="A4" s="40" t="s">
        <v>3</v>
      </c>
      <c r="B4" s="58">
        <v>7</v>
      </c>
    </row>
    <row r="5" spans="1:5" x14ac:dyDescent="0.3">
      <c r="A5" s="40" t="s">
        <v>4</v>
      </c>
      <c r="B5" s="41"/>
    </row>
    <row r="6" spans="1:5" x14ac:dyDescent="0.3">
      <c r="A6" s="40" t="s">
        <v>5</v>
      </c>
      <c r="B6" s="41">
        <v>90</v>
      </c>
    </row>
    <row r="7" spans="1:5" x14ac:dyDescent="0.3">
      <c r="A7" s="40" t="s">
        <v>6</v>
      </c>
      <c r="B7" s="41"/>
    </row>
    <row r="8" spans="1:5" x14ac:dyDescent="0.3">
      <c r="A8" s="5"/>
      <c r="B8" s="6"/>
    </row>
    <row r="9" spans="1:5" x14ac:dyDescent="0.3">
      <c r="A9" s="4" t="s">
        <v>7</v>
      </c>
      <c r="B9" s="17">
        <f>VLOOKUP($B$4,Tabelle2!$A$8:$E$17,2)</f>
        <v>13</v>
      </c>
    </row>
    <row r="10" spans="1:5" x14ac:dyDescent="0.3">
      <c r="A10" s="1" t="s">
        <v>8</v>
      </c>
      <c r="B10" s="2">
        <f>VLOOKUP($B$4,Tabelle2!$A$8:$E$17,3)</f>
        <v>5</v>
      </c>
    </row>
    <row r="11" spans="1:5" x14ac:dyDescent="0.3">
      <c r="A11" s="1" t="s">
        <v>9</v>
      </c>
      <c r="B11" s="2">
        <f>VLOOKUP($B$4,Tabelle2!$A$8:$E$17,4)</f>
        <v>4</v>
      </c>
    </row>
    <row r="12" spans="1:5" x14ac:dyDescent="0.3">
      <c r="A12" s="3" t="s">
        <v>10</v>
      </c>
      <c r="B12" s="7">
        <f>VLOOKUP($B$4,Tabelle2!$A$8:$E$17,5)</f>
        <v>4</v>
      </c>
      <c r="E12" s="30"/>
    </row>
    <row r="13" spans="1:5" x14ac:dyDescent="0.3">
      <c r="A13" s="15" t="s">
        <v>11</v>
      </c>
      <c r="B13" s="16">
        <f>B4*B9</f>
        <v>91</v>
      </c>
    </row>
    <row r="14" spans="1:5" x14ac:dyDescent="0.3">
      <c r="A14" s="4" t="s">
        <v>12</v>
      </c>
      <c r="B14" s="17">
        <f>VLOOKUP($B$4,Tabelle2!A20:E29,2)</f>
        <v>9</v>
      </c>
    </row>
    <row r="15" spans="1:5" x14ac:dyDescent="0.3">
      <c r="A15" s="1" t="s">
        <v>13</v>
      </c>
      <c r="B15" s="2">
        <f>VLOOKUP($B$4,Tabelle2!A20:E29,3)</f>
        <v>3</v>
      </c>
    </row>
    <row r="16" spans="1:5" x14ac:dyDescent="0.3">
      <c r="A16" s="1" t="s">
        <v>14</v>
      </c>
      <c r="B16" s="2">
        <f>VLOOKUP($B$4,Tabelle2!A20:E29,4)</f>
        <v>3</v>
      </c>
    </row>
    <row r="17" spans="1:7" x14ac:dyDescent="0.3">
      <c r="A17" s="3" t="s">
        <v>15</v>
      </c>
      <c r="B17" s="7">
        <f>VLOOKUP($B$4,Tabelle2!A20:E29,5)</f>
        <v>3</v>
      </c>
    </row>
    <row r="18" spans="1:7" x14ac:dyDescent="0.3">
      <c r="A18" s="15" t="s">
        <v>16</v>
      </c>
      <c r="B18" s="16">
        <f>B4*B14</f>
        <v>63</v>
      </c>
    </row>
    <row r="19" spans="1:7" x14ac:dyDescent="0.3">
      <c r="A19" s="42" t="s">
        <v>17</v>
      </c>
      <c r="B19" s="43">
        <f>B13+B18</f>
        <v>154</v>
      </c>
    </row>
    <row r="21" spans="1:7" x14ac:dyDescent="0.3">
      <c r="A21" s="14" t="s">
        <v>18</v>
      </c>
      <c r="B21" s="8" t="s">
        <v>19</v>
      </c>
      <c r="C21" s="9" t="s">
        <v>20</v>
      </c>
      <c r="D21" s="9" t="s">
        <v>21</v>
      </c>
      <c r="E21" s="9" t="s">
        <v>22</v>
      </c>
      <c r="F21" s="9" t="s">
        <v>23</v>
      </c>
      <c r="G21" s="9" t="s">
        <v>24</v>
      </c>
    </row>
    <row r="22" spans="1:7" x14ac:dyDescent="0.3">
      <c r="A22" s="1" t="s">
        <v>25</v>
      </c>
      <c r="B22" s="10">
        <f>COUNTIFS('Multiple Choice'!$D$2:$D$283,Tabelle2!$A$3,'Multiple Choice'!$B$2:$B$283,1)</f>
        <v>5</v>
      </c>
      <c r="C22" s="11">
        <f>COUNTIFS('Multiple Choice'!$D$2:$D$283,Tabelle2!$A$4,'Multiple Choice'!$B$2:$B$283,1)</f>
        <v>4</v>
      </c>
      <c r="D22" s="11">
        <f>COUNTIFS('Multiple Choice'!$D$2:$D$283,Tabelle2!$A$5,'Multiple Choice'!$B$2:$B$283,1)</f>
        <v>4</v>
      </c>
      <c r="E22" s="11">
        <f>COUNTIFS('Offene Fragen'!$B$2:$B$132,1,'Offene Fragen'!$D$2:$D$132,Tabelle2!$A$3)</f>
        <v>3</v>
      </c>
      <c r="F22" s="11">
        <f>COUNTIFS('Offene Fragen'!$B$2:$B$132,1,'Offene Fragen'!$D$2:$D$132,Tabelle2!$A$4)</f>
        <v>3</v>
      </c>
      <c r="G22" s="11">
        <f>COUNTIFS('Offene Fragen'!$B$2:$B$132,1,'Offene Fragen'!$D$2:$D$132,Tabelle2!$A$5)</f>
        <v>3</v>
      </c>
    </row>
    <row r="23" spans="1:7" x14ac:dyDescent="0.3">
      <c r="A23" s="1" t="s">
        <v>26</v>
      </c>
      <c r="B23" s="10">
        <f>COUNTIFS('Multiple Choice'!$D$2:$D$283,Tabelle2!$A$3,'Multiple Choice'!$B$2:$B$283,2)</f>
        <v>5</v>
      </c>
      <c r="C23" s="11">
        <f>COUNTIFS('Multiple Choice'!$D$2:$D$283,Tabelle2!$A$4,'Multiple Choice'!$B$2:$B$283,2)</f>
        <v>4</v>
      </c>
      <c r="D23" s="11">
        <f>COUNTIFS('Multiple Choice'!$D$2:$D$283,Tabelle2!$A$5,'Multiple Choice'!$B$2:$B$283,2)</f>
        <v>4</v>
      </c>
      <c r="E23" s="11">
        <f>COUNTIFS('Offene Fragen'!$B$2:$B$132,2,'Offene Fragen'!$D$2:$D$132,Tabelle2!$A$3)</f>
        <v>3</v>
      </c>
      <c r="F23" s="11">
        <f>COUNTIFS('Offene Fragen'!$B$2:$B$132,2,'Offene Fragen'!$D$2:$D$132,Tabelle2!$A$4)</f>
        <v>3</v>
      </c>
      <c r="G23" s="11">
        <f>COUNTIFS('Offene Fragen'!$B$2:$B$132,2,'Offene Fragen'!$D$2:$D$132,Tabelle2!$A$5)</f>
        <v>3</v>
      </c>
    </row>
    <row r="24" spans="1:7" x14ac:dyDescent="0.3">
      <c r="A24" s="1" t="s">
        <v>27</v>
      </c>
      <c r="B24" s="10">
        <f>COUNTIFS('Multiple Choice'!$D$2:$D$283,Tabelle2!$A$3,'Multiple Choice'!$B$2:$B$283,3)</f>
        <v>5</v>
      </c>
      <c r="C24" s="11">
        <f>COUNTIFS('Multiple Choice'!$D$2:$D$283,Tabelle2!$A$4,'Multiple Choice'!$B$2:$B$283,3)</f>
        <v>4</v>
      </c>
      <c r="D24" s="11">
        <f>COUNTIFS('Multiple Choice'!$D$2:$D$283,Tabelle2!$A$5,'Multiple Choice'!$B$2:$B$283,3)</f>
        <v>4</v>
      </c>
      <c r="E24" s="11">
        <f>COUNTIFS('Offene Fragen'!$B$2:$B$132,3,'Offene Fragen'!$D$2:$D$132,Tabelle2!$A$3)</f>
        <v>3</v>
      </c>
      <c r="F24" s="11">
        <f>COUNTIFS('Offene Fragen'!$B$2:$B$132,3,'Offene Fragen'!$D$2:$D$132,Tabelle2!$A$4)</f>
        <v>3</v>
      </c>
      <c r="G24" s="11">
        <f>COUNTIFS('Offene Fragen'!$B$2:$B$132,3,'Offene Fragen'!$D$2:$D$132,Tabelle2!$A$5)</f>
        <v>3</v>
      </c>
    </row>
    <row r="25" spans="1:7" x14ac:dyDescent="0.3">
      <c r="A25" s="1" t="str">
        <f>IF($B$4&gt;3,"Lektion 4","")</f>
        <v>Lektion 4</v>
      </c>
      <c r="B25" s="10">
        <f>IF(A25&lt;&gt;"",COUNTIFS('Multiple Choice'!$D$2:$D$283,Tabelle2!$A$3,'Multiple Choice'!$B$2:$B$283,4),"")</f>
        <v>5</v>
      </c>
      <c r="C25" s="11">
        <f>IF(A25&lt;&gt;"",COUNTIFS('Multiple Choice'!$D$2:$D$283,Tabelle2!$A$4,'Multiple Choice'!$B$2:$B$283,4),"")</f>
        <v>4</v>
      </c>
      <c r="D25" s="11">
        <f>IF(A25&lt;&gt;"",COUNTIFS('Multiple Choice'!$D$2:$D$283,Tabelle2!$A$5,'Multiple Choice'!$B$2:$B$283,4),"")</f>
        <v>4</v>
      </c>
      <c r="E25" s="11">
        <f>IF(A25&lt;&gt;"",COUNTIFS('Offene Fragen'!$B$2:$B$132,4,'Offene Fragen'!$D$2:$D$132,Tabelle2!$A$3),"")</f>
        <v>3</v>
      </c>
      <c r="F25" s="11">
        <f>IF(A25&lt;&gt;"",COUNTIFS('Offene Fragen'!$B$2:$B$132,4,'Offene Fragen'!$D$2:$D$132,Tabelle2!$A$4),"")</f>
        <v>3</v>
      </c>
      <c r="G25" s="11">
        <f>IF(A25&lt;&gt;"",COUNTIFS('Offene Fragen'!$B$2:$B$132,4,'Offene Fragen'!$D$2:$D$132,Tabelle2!$A$5),"")</f>
        <v>3</v>
      </c>
    </row>
    <row r="26" spans="1:7" x14ac:dyDescent="0.3">
      <c r="A26" s="1" t="str">
        <f>IF($B$4&gt;4,"Lektion 5","")</f>
        <v>Lektion 5</v>
      </c>
      <c r="B26" s="10">
        <f>IF(A26&lt;&gt;"",COUNTIFS('Multiple Choice'!$D$2:$D$283,Tabelle2!$A$3,'Multiple Choice'!$B$2:$B$283,5),"")</f>
        <v>5</v>
      </c>
      <c r="C26" s="11">
        <f>IF(A26&lt;&gt;"",COUNTIFS('Multiple Choice'!$D$2:$D$283,Tabelle2!$A$4,'Multiple Choice'!$B$2:$B$283,5),"")</f>
        <v>4</v>
      </c>
      <c r="D26" s="11">
        <f>IF(A26&lt;&gt;"",COUNTIFS('Multiple Choice'!$D$2:$D$283,Tabelle2!$A$5,'Multiple Choice'!$B$2:$B$283,5),"")</f>
        <v>4</v>
      </c>
      <c r="E26" s="11">
        <f>IF(A26&lt;&gt;"",COUNTIFS('Offene Fragen'!$B$2:$B$132,5,'Offene Fragen'!$D$2:$D$132,Tabelle2!$A$3),"")</f>
        <v>3</v>
      </c>
      <c r="F26" s="11">
        <f>IF(A26&lt;&gt;"",COUNTIFS('Offene Fragen'!$B$2:$B$132,5,'Offene Fragen'!$D$2:$D$132,Tabelle2!$A$4),"")</f>
        <v>3</v>
      </c>
      <c r="G26" s="11">
        <f>IF(A26&lt;&gt;"",COUNTIFS('Offene Fragen'!$B$2:$B$132,5,'Offene Fragen'!$D$2:$D$132,Tabelle2!$A$5),"")</f>
        <v>3</v>
      </c>
    </row>
    <row r="27" spans="1:7" x14ac:dyDescent="0.3">
      <c r="A27" s="1" t="str">
        <f>IF($B$4&gt;5,"Lektion 6","")</f>
        <v>Lektion 6</v>
      </c>
      <c r="B27" s="10">
        <f>IF(A27&lt;&gt;"",COUNTIFS('Multiple Choice'!$D$2:$D$283,Tabelle2!$A$3,'Multiple Choice'!$B$2:$B$283,6),"")</f>
        <v>5</v>
      </c>
      <c r="C27" s="11">
        <f>IF(A27&lt;&gt;"",COUNTIFS('Multiple Choice'!$D$2:$D$283,Tabelle2!$A$4,'Multiple Choice'!$B$2:$B$283,6),"")</f>
        <v>4</v>
      </c>
      <c r="D27" s="11">
        <f>IF(A27&lt;&gt;"",COUNTIFS('Multiple Choice'!$D$2:$D$283,Tabelle2!$A$5,'Multiple Choice'!$B$2:$B$283,6),"")</f>
        <v>4</v>
      </c>
      <c r="E27" s="11">
        <f>IF(A27&lt;&gt;"",COUNTIFS('Offene Fragen'!$B$2:$B$132,6,'Offene Fragen'!$D$2:$D$132,Tabelle2!$A$3),"")</f>
        <v>3</v>
      </c>
      <c r="F27" s="11">
        <f>IF(A27&lt;&gt;"",COUNTIFS('Offene Fragen'!$B$2:$B$132,6,'Offene Fragen'!$D$2:$D$132,Tabelle2!$A$4),"")</f>
        <v>3</v>
      </c>
      <c r="G27" s="11">
        <f>IF(A27&lt;&gt;"",COUNTIFS('Offene Fragen'!$B$2:$B$132,6,'Offene Fragen'!$D$2:$D$132,Tabelle2!$A$5),"")</f>
        <v>2</v>
      </c>
    </row>
    <row r="28" spans="1:7" x14ac:dyDescent="0.3">
      <c r="A28" s="1" t="str">
        <f>IF($B$4&gt;6,"Lektion 7","")</f>
        <v>Lektion 7</v>
      </c>
      <c r="B28" s="10">
        <f>IF(A28&lt;&gt;"",COUNTIFS('Multiple Choice'!$D$2:$D$283,Tabelle2!$A$3,'Multiple Choice'!$B$2:$B$283,7),"")</f>
        <v>5</v>
      </c>
      <c r="C28" s="11">
        <f>IF(A28&lt;&gt;"",COUNTIFS('Multiple Choice'!$D$2:$D$283,Tabelle2!$A$4,'Multiple Choice'!$B$2:$B$283,7),"")</f>
        <v>4</v>
      </c>
      <c r="D28" s="11">
        <f>IF(A28&lt;&gt;"",COUNTIFS('Multiple Choice'!$D$2:$D$283,Tabelle2!$A$5,'Multiple Choice'!$B$2:$B$283,7),"")</f>
        <v>4</v>
      </c>
      <c r="E28" s="11">
        <f>IF(A28&lt;&gt;"",COUNTIFS('Offene Fragen'!$B$2:$B$132,7,'Offene Fragen'!$D$2:$D$132,Tabelle2!$A$3),"")</f>
        <v>3</v>
      </c>
      <c r="F28" s="11">
        <f>IF(A28&lt;&gt;"",COUNTIFS('Offene Fragen'!$B$2:$B$132,7,'Offene Fragen'!$D$2:$D$132,Tabelle2!$A$4),"")</f>
        <v>3</v>
      </c>
      <c r="G28" s="11">
        <f>IF(A28&lt;&gt;"",COUNTIFS('Offene Fragen'!$B$2:$B$132,7,'Offene Fragen'!$D$2:$D$132,Tabelle2!$A$5),"")</f>
        <v>3</v>
      </c>
    </row>
    <row r="29" spans="1:7" x14ac:dyDescent="0.3">
      <c r="A29" s="1" t="str">
        <f>IF($B$4&gt;7,"Lektion 8","")</f>
        <v/>
      </c>
      <c r="B29" s="10" t="str">
        <f>IF(A29&lt;&gt;"",COUNTIFS('Multiple Choice'!$D$2:$D$283,Tabelle2!$A$3,'Multiple Choice'!$B$2:$B$283,8),"")</f>
        <v/>
      </c>
      <c r="C29" s="11" t="str">
        <f>IF(A29&lt;&gt;"",COUNTIFS('Multiple Choice'!$D$2:$D$283,Tabelle2!$A$4,'Multiple Choice'!$B$2:$B$283,8),"")</f>
        <v/>
      </c>
      <c r="D29" s="11" t="str">
        <f>IF(A29&lt;&gt;"",COUNTIFS('Multiple Choice'!$D$2:$D$283,Tabelle2!$A$5,'Multiple Choice'!$B$2:$B$283,8),"")</f>
        <v/>
      </c>
      <c r="E29" s="11" t="str">
        <f>IF(A29&lt;&gt;"",COUNTIFS('Offene Fragen'!$B$2:$B$132,8,'Offene Fragen'!$D$2:$D$132,Tabelle2!$A$3),"")</f>
        <v/>
      </c>
      <c r="F29" s="11" t="str">
        <f>IF(A29&lt;&gt;"",COUNTIFS('Offene Fragen'!$B$2:$B$132,8,'Offene Fragen'!$D$2:$D$132,Tabelle2!$A$4),"")</f>
        <v/>
      </c>
      <c r="G29" s="11" t="str">
        <f>IF(A29&lt;&gt;"",COUNTIFS('Offene Fragen'!$B$2:$B$132,8,'Offene Fragen'!$D$2:$D$132,Tabelle2!$A$5),"")</f>
        <v/>
      </c>
    </row>
    <row r="30" spans="1:7" x14ac:dyDescent="0.3">
      <c r="A30" s="1" t="str">
        <f>IF($B$4&gt;8,"Lektion 9","")</f>
        <v/>
      </c>
      <c r="B30" s="10" t="str">
        <f>IF(A30&lt;&gt;"",COUNTIFS('Multiple Choice'!$D$2:$D$283,Tabelle2!$A$3,'Multiple Choice'!$B$2:$B$283,9),"")</f>
        <v/>
      </c>
      <c r="C30" s="11" t="str">
        <f>IF(A30&lt;&gt;"",COUNTIFS('Multiple Choice'!$D$2:$D$283,Tabelle2!$A$4,'Multiple Choice'!$B$2:$B$283,9),"")</f>
        <v/>
      </c>
      <c r="D30" s="11" t="str">
        <f>IF(A30&lt;&gt;"",COUNTIFS('Multiple Choice'!$D$2:$D$283,Tabelle2!$A$5,'Multiple Choice'!$B$2:$B$283,9),"")</f>
        <v/>
      </c>
      <c r="E30" s="11" t="str">
        <f>IF(A30&lt;&gt;"",COUNTIFS('Offene Fragen'!$B$2:$B$132,9,'Offene Fragen'!$D$2:$D$132,Tabelle2!$A$3),"")</f>
        <v/>
      </c>
      <c r="F30" s="11" t="str">
        <f>IF(A30&lt;&gt;"",COUNTIFS('Offene Fragen'!$B$2:$B$132,9,'Offene Fragen'!$D$2:$D$132,Tabelle2!$A$4),"")</f>
        <v/>
      </c>
      <c r="G30" s="11" t="str">
        <f>IF(A30&lt;&gt;"",COUNTIFS('Offene Fragen'!$B$2:$B$132,9,'Offene Fragen'!$D$2:$D$132,Tabelle2!$A$5),"")</f>
        <v/>
      </c>
    </row>
    <row r="31" spans="1:7" x14ac:dyDescent="0.3">
      <c r="A31" s="1" t="str">
        <f>IF($B$4&gt;9,"Lektion 10","")</f>
        <v/>
      </c>
      <c r="B31" s="10" t="str">
        <f>IF(A31&lt;&gt;"",COUNTIFS('Multiple Choice'!$D$2:$D$283,Tabelle2!$A$3,'Multiple Choice'!$B$2:$B$283,10),"")</f>
        <v/>
      </c>
      <c r="C31" s="11" t="str">
        <f>IF(A31&lt;&gt;"",COUNTIFS('Multiple Choice'!$D$2:$D$283,Tabelle2!$A$4,'Multiple Choice'!$B$2:$B$283,10),"")</f>
        <v/>
      </c>
      <c r="D31" s="11" t="str">
        <f>IF(A31&lt;&gt;"",COUNTIFS('Multiple Choice'!$D$2:$D$283,Tabelle2!$A$5,'Multiple Choice'!$B$2:$B$283,10),"")</f>
        <v/>
      </c>
      <c r="E31" s="11" t="str">
        <f>IF(A31&lt;&gt;"",COUNTIFS('Offene Fragen'!$B$2:$B$132,10,'Offene Fragen'!$D$2:$D$132,Tabelle2!$A$3),"")</f>
        <v/>
      </c>
      <c r="F31" s="11" t="str">
        <f>IF(A31&lt;&gt;"",COUNTIFS('Offene Fragen'!$B$2:$B$132,10,'Offene Fragen'!$D$2:$D$132,Tabelle2!$A$4),"")</f>
        <v/>
      </c>
      <c r="G31" s="11" t="str">
        <f>IF(A31&lt;&gt;"",COUNTIFS('Offene Fragen'!$B$2:$B$132,10,'Offene Fragen'!$D$2:$D$132,Tabelle2!$A$5),"")</f>
        <v/>
      </c>
    </row>
    <row r="32" spans="1:7" x14ac:dyDescent="0.3">
      <c r="A32" s="1" t="str">
        <f>IF($B$4&gt;10,"Lektion 11","")</f>
        <v/>
      </c>
      <c r="B32" s="10" t="str">
        <f>IF(A32&lt;&gt;"",COUNTIFS('Multiple Choice'!$D$2:$D$283,Tabelle2!$A$3,'Multiple Choice'!$B$2:$B$283,11),"")</f>
        <v/>
      </c>
      <c r="C32" s="11" t="str">
        <f>IF(A32&lt;&gt;"",COUNTIFS('Multiple Choice'!$D$2:$D$283,Tabelle2!$A$4,'Multiple Choice'!$B$2:$B$283,11),"")</f>
        <v/>
      </c>
      <c r="D32" s="11" t="str">
        <f>IF(A32&lt;&gt;"",COUNTIFS('Multiple Choice'!$D$2:$D$283,Tabelle2!$A$5,'Multiple Choice'!$B$2:$B$283,11),"")</f>
        <v/>
      </c>
      <c r="E32" s="11" t="str">
        <f>IF(A32&lt;&gt;"",COUNTIFS('Offene Fragen'!$B$2:$B$132,11,'Offene Fragen'!$D$2:$D$132,Tabelle2!$A$3),"")</f>
        <v/>
      </c>
      <c r="F32" s="11" t="str">
        <f>IF(A32&lt;&gt;"",COUNTIFS('Offene Fragen'!$B$2:$B$132,11,'Offene Fragen'!$D$2:$D$132,Tabelle2!$A$4),"")</f>
        <v/>
      </c>
      <c r="G32" s="11" t="str">
        <f>IF(A32&lt;&gt;"",COUNTIFS('Offene Fragen'!$B$2:$B$132,11,'Offene Fragen'!$D$2:$D$132,Tabelle2!$A$5),"")</f>
        <v/>
      </c>
    </row>
    <row r="33" spans="1:8" x14ac:dyDescent="0.3">
      <c r="A33" s="3" t="str">
        <f>IF($B$4&gt;11,"Lektion 12","")</f>
        <v/>
      </c>
      <c r="B33" s="10" t="str">
        <f>IF(A33&lt;&gt;"",COUNTIFS('Multiple Choice'!$D$2:$D$283,Tabelle2!$A$3,'Multiple Choice'!$B$2:$B$283,12),"")</f>
        <v/>
      </c>
      <c r="C33" s="11" t="str">
        <f>IF(A33&lt;&gt;"",COUNTIFS('Multiple Choice'!$D$2:$D$283,Tabelle2!$A$4,'Multiple Choice'!$B$2:$B$283,12),"")</f>
        <v/>
      </c>
      <c r="D33" s="11" t="str">
        <f>IF(A33&lt;&gt;"",COUNTIFS('Multiple Choice'!$D$2:$D$283,Tabelle2!$A$5,'Multiple Choice'!$B$2:$B$283,12),"")</f>
        <v/>
      </c>
      <c r="E33" s="11" t="str">
        <f>IF(A33&lt;&gt;"",COUNTIFS('Offene Fragen'!$B$2:$B$132,12,'Offene Fragen'!$D$2:$D$132,Tabelle2!$A$3),"")</f>
        <v/>
      </c>
      <c r="F33" s="11" t="str">
        <f>IF(A33&lt;&gt;"",COUNTIFS('Offene Fragen'!$B$2:$B$132,12,'Offene Fragen'!$D$2:$D$132,Tabelle2!$A$4),"")</f>
        <v/>
      </c>
      <c r="G33" s="11" t="str">
        <f>IF(A33&lt;&gt;"",COUNTIFS('Offene Fragen'!$B$2:$B$132,12,'Offene Fragen'!$D$2:$D$132,Tabelle2!$A$5),"")</f>
        <v/>
      </c>
      <c r="H33" s="2" t="s">
        <v>28</v>
      </c>
    </row>
    <row r="34" spans="1:8" x14ac:dyDescent="0.3">
      <c r="A34" s="1" t="s">
        <v>29</v>
      </c>
      <c r="B34" s="12">
        <f>SUM(B22:B33)</f>
        <v>35</v>
      </c>
      <c r="C34" s="12">
        <f t="shared" ref="C34:G34" si="0">SUM(C22:C33)</f>
        <v>28</v>
      </c>
      <c r="D34" s="12">
        <f t="shared" si="0"/>
        <v>28</v>
      </c>
      <c r="E34" s="12">
        <f t="shared" si="0"/>
        <v>21</v>
      </c>
      <c r="F34" s="12">
        <f t="shared" si="0"/>
        <v>21</v>
      </c>
      <c r="G34" s="12">
        <f t="shared" si="0"/>
        <v>20</v>
      </c>
      <c r="H34" s="4">
        <f>SUM(B34:G34)</f>
        <v>153</v>
      </c>
    </row>
    <row r="37" spans="1:8" x14ac:dyDescent="0.3">
      <c r="A37" s="14" t="s">
        <v>30</v>
      </c>
      <c r="B37" s="8" t="s">
        <v>19</v>
      </c>
      <c r="C37" s="9" t="s">
        <v>20</v>
      </c>
      <c r="D37" s="9" t="s">
        <v>21</v>
      </c>
      <c r="E37" s="9" t="s">
        <v>22</v>
      </c>
      <c r="F37" s="9" t="s">
        <v>23</v>
      </c>
      <c r="G37" s="9" t="s">
        <v>24</v>
      </c>
    </row>
    <row r="38" spans="1:8" x14ac:dyDescent="0.3">
      <c r="A38" s="1" t="s">
        <v>25</v>
      </c>
      <c r="B38" s="10">
        <f>IF($A38&lt;&gt;"",$B$10-B22,"")</f>
        <v>0</v>
      </c>
      <c r="C38" s="11">
        <f>IF($A38&lt;&gt;"",$B$11-C22,"")</f>
        <v>0</v>
      </c>
      <c r="D38" s="11">
        <f>IF($A38&lt;&gt;"",$B$12-D22,"")</f>
        <v>0</v>
      </c>
      <c r="E38" s="11">
        <f>IF($A38&lt;&gt;"",$B$15-E22,"")</f>
        <v>0</v>
      </c>
      <c r="F38" s="11">
        <f>IF($A38&lt;&gt;"",$B$16-F22,"")</f>
        <v>0</v>
      </c>
      <c r="G38" s="11">
        <f>IF($A38&lt;&gt;"",$B$17-G22,"")</f>
        <v>0</v>
      </c>
    </row>
    <row r="39" spans="1:8" x14ac:dyDescent="0.3">
      <c r="A39" s="1" t="s">
        <v>26</v>
      </c>
      <c r="B39" s="10">
        <f t="shared" ref="B39:B49" si="1">IF(A39&lt;&gt;"",$B$10-B23,"")</f>
        <v>0</v>
      </c>
      <c r="C39" s="11">
        <f>IF($A39&lt;&gt;"",$B$11-C23,"")</f>
        <v>0</v>
      </c>
      <c r="D39" s="11">
        <f>IF($A39&lt;&gt;"",$B$12-D23,"")</f>
        <v>0</v>
      </c>
      <c r="E39" s="11">
        <f>IF($A39&lt;&gt;"",$B$15-E23,"")</f>
        <v>0</v>
      </c>
      <c r="F39" s="11">
        <f>IF($A39&lt;&gt;"",$B$16-F23,"")</f>
        <v>0</v>
      </c>
      <c r="G39" s="11">
        <f>IF($A39&lt;&gt;"",$B$17-G23,"")</f>
        <v>0</v>
      </c>
    </row>
    <row r="40" spans="1:8" x14ac:dyDescent="0.3">
      <c r="A40" s="1" t="s">
        <v>27</v>
      </c>
      <c r="B40" s="10">
        <f t="shared" si="1"/>
        <v>0</v>
      </c>
      <c r="C40" s="11">
        <f t="shared" ref="C40:C49" si="2">IF($A40&lt;&gt;"",$B$11-C24,"")</f>
        <v>0</v>
      </c>
      <c r="D40" s="11">
        <f t="shared" ref="D40:D49" si="3">IF($A40&lt;&gt;"",$B$12-D24,"")</f>
        <v>0</v>
      </c>
      <c r="E40" s="11">
        <f t="shared" ref="E40:E49" si="4">IF($A40&lt;&gt;"",$B$15-E24,"")</f>
        <v>0</v>
      </c>
      <c r="F40" s="11">
        <f t="shared" ref="F40:F49" si="5">IF($A40&lt;&gt;"",$B$16-F24,"")</f>
        <v>0</v>
      </c>
      <c r="G40" s="11">
        <f t="shared" ref="G40:G48" si="6">IF($A40&lt;&gt;"",$B$17-G24,"")</f>
        <v>0</v>
      </c>
    </row>
    <row r="41" spans="1:8" x14ac:dyDescent="0.3">
      <c r="A41" s="1" t="str">
        <f>IF($B$4&gt;3,"Lektion 4","")</f>
        <v>Lektion 4</v>
      </c>
      <c r="B41" s="10">
        <f t="shared" si="1"/>
        <v>0</v>
      </c>
      <c r="C41" s="11">
        <f t="shared" si="2"/>
        <v>0</v>
      </c>
      <c r="D41" s="11">
        <f t="shared" si="3"/>
        <v>0</v>
      </c>
      <c r="E41" s="11">
        <f t="shared" si="4"/>
        <v>0</v>
      </c>
      <c r="F41" s="11">
        <f t="shared" si="5"/>
        <v>0</v>
      </c>
      <c r="G41" s="11">
        <f t="shared" si="6"/>
        <v>0</v>
      </c>
    </row>
    <row r="42" spans="1:8" x14ac:dyDescent="0.3">
      <c r="A42" s="1" t="str">
        <f>IF($B$4&gt;4,"Lektion 5","")</f>
        <v>Lektion 5</v>
      </c>
      <c r="B42" s="10">
        <f t="shared" si="1"/>
        <v>0</v>
      </c>
      <c r="C42" s="11">
        <f t="shared" si="2"/>
        <v>0</v>
      </c>
      <c r="D42" s="11">
        <f t="shared" si="3"/>
        <v>0</v>
      </c>
      <c r="E42" s="11">
        <f t="shared" si="4"/>
        <v>0</v>
      </c>
      <c r="F42" s="11">
        <f t="shared" si="5"/>
        <v>0</v>
      </c>
      <c r="G42" s="11">
        <f t="shared" si="6"/>
        <v>0</v>
      </c>
    </row>
    <row r="43" spans="1:8" x14ac:dyDescent="0.3">
      <c r="A43" s="1" t="str">
        <f>IF($B$4&gt;5,"Lektion 6","")</f>
        <v>Lektion 6</v>
      </c>
      <c r="B43" s="10">
        <f t="shared" si="1"/>
        <v>0</v>
      </c>
      <c r="C43" s="11">
        <f t="shared" si="2"/>
        <v>0</v>
      </c>
      <c r="D43" s="11">
        <f t="shared" si="3"/>
        <v>0</v>
      </c>
      <c r="E43" s="11">
        <f t="shared" si="4"/>
        <v>0</v>
      </c>
      <c r="F43" s="11">
        <f t="shared" si="5"/>
        <v>0</v>
      </c>
      <c r="G43" s="11">
        <f t="shared" si="6"/>
        <v>1</v>
      </c>
    </row>
    <row r="44" spans="1:8" x14ac:dyDescent="0.3">
      <c r="A44" s="1" t="str">
        <f>IF($B$4&gt;6,"Lektion 7","")</f>
        <v>Lektion 7</v>
      </c>
      <c r="B44" s="10">
        <f t="shared" si="1"/>
        <v>0</v>
      </c>
      <c r="C44" s="11">
        <f t="shared" si="2"/>
        <v>0</v>
      </c>
      <c r="D44" s="11">
        <f t="shared" si="3"/>
        <v>0</v>
      </c>
      <c r="E44" s="11">
        <f t="shared" si="4"/>
        <v>0</v>
      </c>
      <c r="F44" s="11">
        <f t="shared" si="5"/>
        <v>0</v>
      </c>
      <c r="G44" s="11">
        <f t="shared" si="6"/>
        <v>0</v>
      </c>
    </row>
    <row r="45" spans="1:8" x14ac:dyDescent="0.3">
      <c r="A45" s="1" t="str">
        <f>IF($B$4&gt;7,"Lektion 8","")</f>
        <v/>
      </c>
      <c r="B45" s="10" t="str">
        <f t="shared" si="1"/>
        <v/>
      </c>
      <c r="C45" s="11" t="str">
        <f t="shared" si="2"/>
        <v/>
      </c>
      <c r="D45" s="11" t="str">
        <f t="shared" si="3"/>
        <v/>
      </c>
      <c r="E45" s="11" t="str">
        <f t="shared" si="4"/>
        <v/>
      </c>
      <c r="F45" s="11" t="str">
        <f t="shared" si="5"/>
        <v/>
      </c>
      <c r="G45" s="11" t="str">
        <f t="shared" si="6"/>
        <v/>
      </c>
    </row>
    <row r="46" spans="1:8" x14ac:dyDescent="0.3">
      <c r="A46" s="1" t="str">
        <f>IF($B$4&gt;8,"Lektion 9","")</f>
        <v/>
      </c>
      <c r="B46" s="10" t="str">
        <f t="shared" si="1"/>
        <v/>
      </c>
      <c r="C46" s="11" t="str">
        <f t="shared" si="2"/>
        <v/>
      </c>
      <c r="D46" s="11" t="str">
        <f t="shared" si="3"/>
        <v/>
      </c>
      <c r="E46" s="11" t="str">
        <f t="shared" si="4"/>
        <v/>
      </c>
      <c r="F46" s="11" t="str">
        <f t="shared" si="5"/>
        <v/>
      </c>
      <c r="G46" s="11" t="str">
        <f t="shared" si="6"/>
        <v/>
      </c>
    </row>
    <row r="47" spans="1:8" x14ac:dyDescent="0.3">
      <c r="A47" s="1" t="str">
        <f>IF($B$4&gt;9,"Lektion 10","")</f>
        <v/>
      </c>
      <c r="B47" s="10" t="str">
        <f t="shared" si="1"/>
        <v/>
      </c>
      <c r="C47" s="11" t="str">
        <f t="shared" si="2"/>
        <v/>
      </c>
      <c r="D47" s="11" t="str">
        <f t="shared" si="3"/>
        <v/>
      </c>
      <c r="E47" s="11" t="str">
        <f t="shared" si="4"/>
        <v/>
      </c>
      <c r="F47" s="11" t="str">
        <f t="shared" si="5"/>
        <v/>
      </c>
      <c r="G47" s="11" t="str">
        <f t="shared" si="6"/>
        <v/>
      </c>
    </row>
    <row r="48" spans="1:8" x14ac:dyDescent="0.3">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3">
      <c r="A49" s="3" t="str">
        <f>IF($B$4&gt;11,"Lektion 12","")</f>
        <v/>
      </c>
      <c r="B49" s="10" t="str">
        <f t="shared" si="1"/>
        <v/>
      </c>
      <c r="C49" s="11" t="str">
        <f t="shared" si="2"/>
        <v/>
      </c>
      <c r="D49" s="11" t="str">
        <f t="shared" si="3"/>
        <v/>
      </c>
      <c r="E49" s="11" t="str">
        <f t="shared" si="4"/>
        <v/>
      </c>
      <c r="F49" s="11" t="str">
        <f t="shared" si="5"/>
        <v/>
      </c>
      <c r="G49" s="11" t="str">
        <f>IF($A49&lt;&gt;"",$B$17-G33,"")</f>
        <v/>
      </c>
      <c r="H49" s="2" t="s">
        <v>28</v>
      </c>
    </row>
    <row r="50" spans="1:8" x14ac:dyDescent="0.3">
      <c r="A50" s="1" t="s">
        <v>29</v>
      </c>
      <c r="B50" s="12">
        <f>SUM(B38:B49)</f>
        <v>0</v>
      </c>
      <c r="C50" s="13">
        <f t="shared" ref="C50:G50" si="7">SUM(C38:C49)</f>
        <v>0</v>
      </c>
      <c r="D50" s="13">
        <f t="shared" si="7"/>
        <v>0</v>
      </c>
      <c r="E50" s="13">
        <f t="shared" si="7"/>
        <v>0</v>
      </c>
      <c r="F50" s="13">
        <f t="shared" si="7"/>
        <v>0</v>
      </c>
      <c r="G50" s="13">
        <f t="shared" si="7"/>
        <v>1</v>
      </c>
      <c r="H50" s="4">
        <f>SUM(B50:G50)</f>
        <v>1</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83"/>
  <sheetViews>
    <sheetView showGridLines="0" zoomScale="80" zoomScaleNormal="80" workbookViewId="0">
      <pane ySplit="1" topLeftCell="A69" activePane="bottomLeft" state="frozen"/>
      <selection pane="bottomLeft" activeCell="F12" sqref="F12"/>
    </sheetView>
  </sheetViews>
  <sheetFormatPr baseColWidth="10" defaultColWidth="11.44140625" defaultRowHeight="13.8" x14ac:dyDescent="0.3"/>
  <cols>
    <col min="1" max="1" width="6.21875" style="1" customWidth="1"/>
    <col min="2" max="2" width="6.77734375" style="32" bestFit="1" customWidth="1"/>
    <col min="3" max="3" width="11.44140625" style="32"/>
    <col min="4" max="4" width="17.77734375" style="22" bestFit="1" customWidth="1"/>
    <col min="5" max="5" width="17.77734375" style="22" customWidth="1"/>
    <col min="6" max="6" width="62" style="20" customWidth="1"/>
    <col min="7" max="10" width="20.77734375" style="20" customWidth="1"/>
    <col min="11" max="11" width="24.77734375" style="20" customWidth="1"/>
    <col min="12" max="12" width="28.21875" style="20" customWidth="1"/>
    <col min="13" max="16384" width="11.44140625" style="1"/>
  </cols>
  <sheetData>
    <row r="1" spans="2:12" s="57" customFormat="1" ht="51" customHeight="1" x14ac:dyDescent="0.3">
      <c r="B1" s="35" t="s">
        <v>31</v>
      </c>
      <c r="C1" s="35" t="s">
        <v>32</v>
      </c>
      <c r="D1" s="34" t="s">
        <v>33</v>
      </c>
      <c r="E1" s="36" t="s">
        <v>34</v>
      </c>
      <c r="F1" s="53" t="s">
        <v>35</v>
      </c>
      <c r="G1" s="52" t="s">
        <v>36</v>
      </c>
      <c r="H1" s="53" t="s">
        <v>37</v>
      </c>
      <c r="I1" s="53" t="s">
        <v>37</v>
      </c>
      <c r="J1" s="53" t="s">
        <v>37</v>
      </c>
      <c r="K1" s="56" t="s">
        <v>38</v>
      </c>
      <c r="L1" s="54" t="s">
        <v>39</v>
      </c>
    </row>
    <row r="2" spans="2:12" s="50" customFormat="1" x14ac:dyDescent="0.3">
      <c r="B2" s="44">
        <v>1</v>
      </c>
      <c r="C2" s="45" t="s">
        <v>40</v>
      </c>
      <c r="D2" s="62" t="s">
        <v>41</v>
      </c>
      <c r="E2" s="47" t="s">
        <v>42</v>
      </c>
      <c r="F2" s="48" t="s">
        <v>239</v>
      </c>
      <c r="G2" s="48" t="s">
        <v>240</v>
      </c>
      <c r="H2" s="48" t="s">
        <v>241</v>
      </c>
      <c r="I2" s="48" t="s">
        <v>242</v>
      </c>
      <c r="J2" s="48" t="s">
        <v>243</v>
      </c>
      <c r="K2" s="48"/>
      <c r="L2" s="49"/>
    </row>
    <row r="3" spans="2:12" ht="27.6" x14ac:dyDescent="0.3">
      <c r="B3" s="38">
        <v>1</v>
      </c>
      <c r="C3" s="31" t="s">
        <v>40</v>
      </c>
      <c r="D3" s="61" t="s">
        <v>228</v>
      </c>
      <c r="E3" s="47" t="s">
        <v>43</v>
      </c>
      <c r="F3" s="21" t="s">
        <v>244</v>
      </c>
      <c r="G3" s="21" t="s">
        <v>245</v>
      </c>
      <c r="H3" s="21" t="s">
        <v>246</v>
      </c>
      <c r="I3" s="21" t="s">
        <v>247</v>
      </c>
      <c r="J3" s="21" t="s">
        <v>248</v>
      </c>
      <c r="K3" s="21"/>
    </row>
    <row r="4" spans="2:12" ht="27.6" x14ac:dyDescent="0.3">
      <c r="B4" s="38">
        <v>1</v>
      </c>
      <c r="C4" s="31" t="s">
        <v>40</v>
      </c>
      <c r="D4" s="61" t="s">
        <v>230</v>
      </c>
      <c r="E4" s="47" t="s">
        <v>44</v>
      </c>
      <c r="F4" s="21" t="s">
        <v>249</v>
      </c>
      <c r="G4" s="21" t="s">
        <v>250</v>
      </c>
      <c r="H4" s="21" t="s">
        <v>251</v>
      </c>
      <c r="I4" s="21" t="s">
        <v>252</v>
      </c>
      <c r="J4" s="21" t="s">
        <v>253</v>
      </c>
      <c r="K4" s="21"/>
    </row>
    <row r="5" spans="2:12" ht="27.6" x14ac:dyDescent="0.3">
      <c r="B5" s="38">
        <v>1</v>
      </c>
      <c r="C5" s="31" t="s">
        <v>40</v>
      </c>
      <c r="D5" s="61" t="s">
        <v>41</v>
      </c>
      <c r="E5" s="47" t="s">
        <v>45</v>
      </c>
      <c r="F5" s="21" t="s">
        <v>254</v>
      </c>
      <c r="G5" s="21" t="s">
        <v>255</v>
      </c>
      <c r="H5" s="21" t="s">
        <v>256</v>
      </c>
      <c r="I5" s="21" t="s">
        <v>240</v>
      </c>
      <c r="J5" s="21" t="s">
        <v>257</v>
      </c>
      <c r="K5" s="21"/>
    </row>
    <row r="6" spans="2:12" ht="27.6" x14ac:dyDescent="0.3">
      <c r="B6" s="38">
        <v>1</v>
      </c>
      <c r="C6" s="31" t="s">
        <v>40</v>
      </c>
      <c r="D6" s="61" t="s">
        <v>230</v>
      </c>
      <c r="E6" s="47" t="s">
        <v>46</v>
      </c>
      <c r="F6" s="21" t="s">
        <v>258</v>
      </c>
      <c r="G6" s="21" t="s">
        <v>259</v>
      </c>
      <c r="H6" s="21" t="s">
        <v>260</v>
      </c>
      <c r="I6" s="21" t="s">
        <v>261</v>
      </c>
      <c r="J6" s="21" t="s">
        <v>262</v>
      </c>
      <c r="K6" s="21"/>
    </row>
    <row r="7" spans="2:12" ht="27.6" x14ac:dyDescent="0.3">
      <c r="B7" s="38">
        <v>1</v>
      </c>
      <c r="C7" s="31" t="s">
        <v>263</v>
      </c>
      <c r="D7" s="61" t="s">
        <v>228</v>
      </c>
      <c r="E7" s="47" t="s">
        <v>47</v>
      </c>
      <c r="F7" s="21" t="s">
        <v>264</v>
      </c>
      <c r="G7" s="21" t="s">
        <v>265</v>
      </c>
      <c r="H7" s="21" t="s">
        <v>266</v>
      </c>
      <c r="I7" s="21" t="s">
        <v>267</v>
      </c>
      <c r="J7" s="21" t="s">
        <v>268</v>
      </c>
      <c r="K7" s="21"/>
    </row>
    <row r="8" spans="2:12" x14ac:dyDescent="0.3">
      <c r="B8" s="38">
        <v>1</v>
      </c>
      <c r="C8" s="31" t="s">
        <v>269</v>
      </c>
      <c r="D8" s="61" t="s">
        <v>228</v>
      </c>
      <c r="E8" s="47" t="s">
        <v>48</v>
      </c>
      <c r="F8" s="21" t="s">
        <v>739</v>
      </c>
      <c r="G8" s="21" t="s">
        <v>740</v>
      </c>
      <c r="H8" s="21" t="s">
        <v>741</v>
      </c>
      <c r="I8" s="21" t="s">
        <v>742</v>
      </c>
      <c r="J8" s="21" t="s">
        <v>743</v>
      </c>
      <c r="K8" s="21"/>
    </row>
    <row r="9" spans="2:12" ht="27.6" x14ac:dyDescent="0.3">
      <c r="B9" s="38">
        <v>1</v>
      </c>
      <c r="C9" s="31" t="s">
        <v>269</v>
      </c>
      <c r="D9" s="61" t="s">
        <v>41</v>
      </c>
      <c r="E9" s="47" t="s">
        <v>49</v>
      </c>
      <c r="F9" s="21" t="s">
        <v>270</v>
      </c>
      <c r="G9" s="21" t="s">
        <v>271</v>
      </c>
      <c r="H9" s="21" t="s">
        <v>272</v>
      </c>
      <c r="I9" s="21" t="s">
        <v>273</v>
      </c>
      <c r="J9" s="21" t="s">
        <v>274</v>
      </c>
      <c r="K9" s="21"/>
    </row>
    <row r="10" spans="2:12" ht="27.6" x14ac:dyDescent="0.3">
      <c r="B10" s="38">
        <v>1</v>
      </c>
      <c r="C10" s="31" t="s">
        <v>275</v>
      </c>
      <c r="D10" s="61" t="s">
        <v>41</v>
      </c>
      <c r="E10" s="47" t="s">
        <v>50</v>
      </c>
      <c r="F10" s="21" t="s">
        <v>276</v>
      </c>
      <c r="G10" s="21" t="s">
        <v>277</v>
      </c>
      <c r="H10" s="21" t="s">
        <v>278</v>
      </c>
      <c r="I10" s="21" t="s">
        <v>279</v>
      </c>
      <c r="J10" s="21" t="s">
        <v>280</v>
      </c>
      <c r="K10" s="21"/>
    </row>
    <row r="11" spans="2:12" ht="41.4" x14ac:dyDescent="0.3">
      <c r="B11" s="38">
        <v>1</v>
      </c>
      <c r="C11" s="31" t="s">
        <v>275</v>
      </c>
      <c r="D11" s="61" t="s">
        <v>228</v>
      </c>
      <c r="E11" s="47" t="s">
        <v>51</v>
      </c>
      <c r="F11" s="21" t="s">
        <v>281</v>
      </c>
      <c r="G11" s="21" t="s">
        <v>282</v>
      </c>
      <c r="H11" s="21" t="s">
        <v>283</v>
      </c>
      <c r="I11" s="21" t="s">
        <v>284</v>
      </c>
      <c r="J11" s="21" t="s">
        <v>285</v>
      </c>
      <c r="K11" s="21"/>
    </row>
    <row r="12" spans="2:12" ht="55.2" x14ac:dyDescent="0.3">
      <c r="B12" s="38">
        <v>1</v>
      </c>
      <c r="C12" s="31" t="s">
        <v>275</v>
      </c>
      <c r="D12" s="61" t="s">
        <v>230</v>
      </c>
      <c r="E12" s="47" t="s">
        <v>52</v>
      </c>
      <c r="F12" s="21" t="s">
        <v>744</v>
      </c>
      <c r="G12" s="21" t="s">
        <v>745</v>
      </c>
      <c r="H12" s="21" t="s">
        <v>746</v>
      </c>
      <c r="I12" s="21" t="s">
        <v>747</v>
      </c>
      <c r="J12" s="21" t="s">
        <v>748</v>
      </c>
      <c r="K12" s="21"/>
    </row>
    <row r="13" spans="2:12" x14ac:dyDescent="0.3">
      <c r="B13" s="38">
        <v>1</v>
      </c>
      <c r="C13" s="31" t="s">
        <v>275</v>
      </c>
      <c r="D13" s="61" t="s">
        <v>41</v>
      </c>
      <c r="E13" s="47" t="s">
        <v>53</v>
      </c>
      <c r="F13" s="21" t="s">
        <v>286</v>
      </c>
      <c r="G13" s="21" t="s">
        <v>287</v>
      </c>
      <c r="H13" s="21" t="s">
        <v>288</v>
      </c>
      <c r="I13" s="21" t="s">
        <v>289</v>
      </c>
      <c r="J13" s="21" t="s">
        <v>290</v>
      </c>
      <c r="K13" s="21"/>
    </row>
    <row r="14" spans="2:12" x14ac:dyDescent="0.3">
      <c r="B14" s="38">
        <v>1</v>
      </c>
      <c r="C14" s="31" t="s">
        <v>275</v>
      </c>
      <c r="D14" s="61" t="s">
        <v>230</v>
      </c>
      <c r="E14" s="47" t="s">
        <v>54</v>
      </c>
      <c r="F14" s="21" t="s">
        <v>291</v>
      </c>
      <c r="G14" s="21" t="s">
        <v>292</v>
      </c>
      <c r="H14" s="21" t="s">
        <v>293</v>
      </c>
      <c r="I14" s="21" t="s">
        <v>294</v>
      </c>
      <c r="J14" s="21" t="s">
        <v>295</v>
      </c>
      <c r="K14" s="21"/>
    </row>
    <row r="15" spans="2:12" ht="27.6" x14ac:dyDescent="0.3">
      <c r="B15" s="38">
        <v>2</v>
      </c>
      <c r="C15" s="31" t="s">
        <v>296</v>
      </c>
      <c r="D15" s="61" t="s">
        <v>228</v>
      </c>
      <c r="E15" s="47" t="s">
        <v>55</v>
      </c>
      <c r="F15" s="21" t="s">
        <v>749</v>
      </c>
      <c r="G15" s="21" t="s">
        <v>750</v>
      </c>
      <c r="H15" s="21" t="s">
        <v>751</v>
      </c>
      <c r="I15" s="21" t="s">
        <v>752</v>
      </c>
      <c r="J15" s="21" t="s">
        <v>753</v>
      </c>
      <c r="K15" s="21"/>
    </row>
    <row r="16" spans="2:12" x14ac:dyDescent="0.3">
      <c r="B16" s="38">
        <v>2</v>
      </c>
      <c r="C16" s="31" t="s">
        <v>296</v>
      </c>
      <c r="D16" s="61" t="s">
        <v>41</v>
      </c>
      <c r="E16" s="47" t="s">
        <v>56</v>
      </c>
      <c r="F16" s="21" t="s">
        <v>297</v>
      </c>
      <c r="G16" s="21" t="s">
        <v>298</v>
      </c>
      <c r="H16" s="21" t="s">
        <v>299</v>
      </c>
      <c r="I16" s="21" t="s">
        <v>300</v>
      </c>
      <c r="J16" s="21" t="s">
        <v>301</v>
      </c>
      <c r="K16" s="21"/>
    </row>
    <row r="17" spans="2:11" ht="41.4" x14ac:dyDescent="0.3">
      <c r="B17" s="38">
        <v>2</v>
      </c>
      <c r="C17" s="31" t="s">
        <v>302</v>
      </c>
      <c r="D17" s="61" t="s">
        <v>41</v>
      </c>
      <c r="E17" s="47" t="s">
        <v>57</v>
      </c>
      <c r="F17" s="21" t="s">
        <v>303</v>
      </c>
      <c r="G17" s="21" t="s">
        <v>304</v>
      </c>
      <c r="H17" s="21" t="s">
        <v>305</v>
      </c>
      <c r="I17" s="21" t="s">
        <v>306</v>
      </c>
      <c r="J17" s="21" t="s">
        <v>307</v>
      </c>
      <c r="K17" s="21"/>
    </row>
    <row r="18" spans="2:11" x14ac:dyDescent="0.3">
      <c r="B18" s="38">
        <v>2</v>
      </c>
      <c r="C18" s="31" t="s">
        <v>302</v>
      </c>
      <c r="D18" s="61" t="s">
        <v>228</v>
      </c>
      <c r="E18" s="47" t="s">
        <v>58</v>
      </c>
      <c r="F18" s="21" t="s">
        <v>308</v>
      </c>
      <c r="G18" s="21" t="s">
        <v>309</v>
      </c>
      <c r="H18" s="21" t="s">
        <v>310</v>
      </c>
      <c r="I18" s="21" t="s">
        <v>311</v>
      </c>
      <c r="J18" s="21" t="s">
        <v>312</v>
      </c>
      <c r="K18" s="21"/>
    </row>
    <row r="19" spans="2:11" ht="55.2" x14ac:dyDescent="0.3">
      <c r="B19" s="38">
        <v>2</v>
      </c>
      <c r="C19" s="31" t="s">
        <v>302</v>
      </c>
      <c r="D19" s="23" t="s">
        <v>230</v>
      </c>
      <c r="E19" s="47" t="s">
        <v>59</v>
      </c>
      <c r="F19" s="21" t="s">
        <v>313</v>
      </c>
      <c r="G19" s="21" t="s">
        <v>314</v>
      </c>
      <c r="H19" s="21" t="s">
        <v>315</v>
      </c>
      <c r="I19" s="21" t="s">
        <v>316</v>
      </c>
      <c r="J19" s="21" t="s">
        <v>317</v>
      </c>
      <c r="K19" s="21"/>
    </row>
    <row r="20" spans="2:11" x14ac:dyDescent="0.3">
      <c r="B20" s="38">
        <v>2</v>
      </c>
      <c r="C20" s="31" t="s">
        <v>318</v>
      </c>
      <c r="D20" s="23" t="s">
        <v>228</v>
      </c>
      <c r="E20" s="47" t="s">
        <v>60</v>
      </c>
      <c r="F20" s="21" t="s">
        <v>319</v>
      </c>
      <c r="G20" s="21" t="s">
        <v>320</v>
      </c>
      <c r="H20" s="21" t="s">
        <v>321</v>
      </c>
      <c r="I20" s="21" t="s">
        <v>322</v>
      </c>
      <c r="J20" s="21" t="s">
        <v>323</v>
      </c>
      <c r="K20" s="21"/>
    </row>
    <row r="21" spans="2:11" x14ac:dyDescent="0.3">
      <c r="B21" s="38">
        <v>2</v>
      </c>
      <c r="C21" s="31" t="s">
        <v>318</v>
      </c>
      <c r="D21" s="23" t="s">
        <v>41</v>
      </c>
      <c r="E21" s="47" t="s">
        <v>61</v>
      </c>
      <c r="F21" s="21" t="s">
        <v>324</v>
      </c>
      <c r="G21" s="21" t="s">
        <v>325</v>
      </c>
      <c r="H21" s="21" t="s">
        <v>326</v>
      </c>
      <c r="I21" s="21" t="s">
        <v>327</v>
      </c>
      <c r="J21" s="21" t="s">
        <v>328</v>
      </c>
      <c r="K21" s="21"/>
    </row>
    <row r="22" spans="2:11" ht="27.6" x14ac:dyDescent="0.3">
      <c r="B22" s="38">
        <v>2</v>
      </c>
      <c r="C22" s="31" t="s">
        <v>318</v>
      </c>
      <c r="D22" s="23" t="s">
        <v>41</v>
      </c>
      <c r="E22" s="47" t="s">
        <v>62</v>
      </c>
      <c r="F22" s="21" t="s">
        <v>329</v>
      </c>
      <c r="G22" s="21" t="s">
        <v>330</v>
      </c>
      <c r="H22" s="21" t="s">
        <v>331</v>
      </c>
      <c r="I22" s="21" t="s">
        <v>332</v>
      </c>
      <c r="J22" s="21" t="s">
        <v>333</v>
      </c>
      <c r="K22" s="21"/>
    </row>
    <row r="23" spans="2:11" ht="27.6" x14ac:dyDescent="0.3">
      <c r="B23" s="38">
        <v>2</v>
      </c>
      <c r="C23" s="31" t="s">
        <v>334</v>
      </c>
      <c r="D23" s="23" t="s">
        <v>230</v>
      </c>
      <c r="E23" s="47" t="s">
        <v>63</v>
      </c>
      <c r="F23" s="21" t="s">
        <v>754</v>
      </c>
      <c r="G23" s="21" t="s">
        <v>755</v>
      </c>
      <c r="H23" s="21" t="s">
        <v>240</v>
      </c>
      <c r="I23" s="21" t="s">
        <v>756</v>
      </c>
      <c r="J23" s="21" t="s">
        <v>757</v>
      </c>
      <c r="K23" s="21"/>
    </row>
    <row r="24" spans="2:11" ht="69" x14ac:dyDescent="0.3">
      <c r="B24" s="38">
        <v>2</v>
      </c>
      <c r="C24" s="31" t="s">
        <v>334</v>
      </c>
      <c r="D24" s="23" t="s">
        <v>230</v>
      </c>
      <c r="E24" s="47" t="s">
        <v>64</v>
      </c>
      <c r="F24" s="21" t="s">
        <v>335</v>
      </c>
      <c r="G24" s="21" t="s">
        <v>336</v>
      </c>
      <c r="H24" s="21" t="s">
        <v>337</v>
      </c>
      <c r="I24" s="21" t="s">
        <v>338</v>
      </c>
      <c r="J24" s="21" t="s">
        <v>339</v>
      </c>
      <c r="K24" s="21"/>
    </row>
    <row r="25" spans="2:11" x14ac:dyDescent="0.3">
      <c r="B25" s="38">
        <v>2</v>
      </c>
      <c r="C25" s="31" t="s">
        <v>334</v>
      </c>
      <c r="D25" s="23" t="s">
        <v>41</v>
      </c>
      <c r="E25" s="47" t="s">
        <v>65</v>
      </c>
      <c r="F25" s="21" t="s">
        <v>340</v>
      </c>
      <c r="G25" s="20" t="s">
        <v>341</v>
      </c>
      <c r="H25" s="21" t="s">
        <v>342</v>
      </c>
      <c r="I25" s="21" t="s">
        <v>343</v>
      </c>
      <c r="J25" s="21" t="s">
        <v>344</v>
      </c>
      <c r="K25" s="21"/>
    </row>
    <row r="26" spans="2:11" ht="27.6" x14ac:dyDescent="0.3">
      <c r="B26" s="38">
        <v>2</v>
      </c>
      <c r="C26" s="31" t="s">
        <v>345</v>
      </c>
      <c r="D26" s="23" t="s">
        <v>228</v>
      </c>
      <c r="E26" s="47" t="s">
        <v>66</v>
      </c>
      <c r="F26" s="21" t="s">
        <v>346</v>
      </c>
      <c r="G26" s="21" t="s">
        <v>347</v>
      </c>
      <c r="H26" s="21" t="s">
        <v>348</v>
      </c>
      <c r="I26" s="21" t="s">
        <v>349</v>
      </c>
      <c r="J26" s="21" t="s">
        <v>350</v>
      </c>
      <c r="K26" s="21"/>
    </row>
    <row r="27" spans="2:11" x14ac:dyDescent="0.3">
      <c r="B27" s="38">
        <v>2</v>
      </c>
      <c r="C27" s="31" t="s">
        <v>345</v>
      </c>
      <c r="D27" s="23" t="s">
        <v>230</v>
      </c>
      <c r="E27" s="47" t="s">
        <v>67</v>
      </c>
      <c r="F27" s="21" t="s">
        <v>351</v>
      </c>
      <c r="G27" s="21" t="s">
        <v>352</v>
      </c>
      <c r="H27" s="21" t="s">
        <v>353</v>
      </c>
      <c r="I27" s="21" t="s">
        <v>354</v>
      </c>
      <c r="J27" s="21" t="s">
        <v>355</v>
      </c>
      <c r="K27" s="21"/>
    </row>
    <row r="28" spans="2:11" ht="27.6" x14ac:dyDescent="0.3">
      <c r="B28" s="38">
        <v>3</v>
      </c>
      <c r="C28" s="31" t="s">
        <v>356</v>
      </c>
      <c r="D28" s="23" t="s">
        <v>41</v>
      </c>
      <c r="E28" s="47" t="s">
        <v>68</v>
      </c>
      <c r="F28" s="21" t="s">
        <v>357</v>
      </c>
      <c r="G28" s="21" t="s">
        <v>358</v>
      </c>
      <c r="H28" s="21" t="s">
        <v>359</v>
      </c>
      <c r="I28" s="21" t="s">
        <v>360</v>
      </c>
      <c r="J28" s="21" t="s">
        <v>361</v>
      </c>
      <c r="K28" s="21"/>
    </row>
    <row r="29" spans="2:11" ht="82.8" x14ac:dyDescent="0.3">
      <c r="B29" s="38">
        <v>3</v>
      </c>
      <c r="C29" s="31" t="s">
        <v>356</v>
      </c>
      <c r="D29" s="23" t="s">
        <v>230</v>
      </c>
      <c r="E29" s="47" t="s">
        <v>69</v>
      </c>
      <c r="F29" s="21" t="s">
        <v>362</v>
      </c>
      <c r="G29" s="21" t="s">
        <v>363</v>
      </c>
      <c r="H29" s="21" t="s">
        <v>364</v>
      </c>
      <c r="I29" s="21" t="s">
        <v>365</v>
      </c>
      <c r="J29" s="21" t="s">
        <v>366</v>
      </c>
      <c r="K29" s="21"/>
    </row>
    <row r="30" spans="2:11" x14ac:dyDescent="0.3">
      <c r="B30" s="38">
        <v>3</v>
      </c>
      <c r="C30" s="31" t="s">
        <v>356</v>
      </c>
      <c r="D30" s="23" t="s">
        <v>41</v>
      </c>
      <c r="E30" s="47" t="s">
        <v>70</v>
      </c>
      <c r="F30" s="21" t="s">
        <v>367</v>
      </c>
      <c r="G30" s="21" t="s">
        <v>368</v>
      </c>
      <c r="H30" s="20" t="s">
        <v>369</v>
      </c>
      <c r="I30" s="21" t="s">
        <v>370</v>
      </c>
      <c r="J30" s="21" t="s">
        <v>371</v>
      </c>
      <c r="K30" s="21"/>
    </row>
    <row r="31" spans="2:11" x14ac:dyDescent="0.3">
      <c r="B31" s="38">
        <v>3</v>
      </c>
      <c r="C31" s="31" t="s">
        <v>372</v>
      </c>
      <c r="D31" s="23" t="s">
        <v>228</v>
      </c>
      <c r="E31" s="47" t="s">
        <v>71</v>
      </c>
      <c r="F31" s="21" t="s">
        <v>758</v>
      </c>
      <c r="G31" s="21" t="s">
        <v>273</v>
      </c>
      <c r="H31" s="21" t="s">
        <v>759</v>
      </c>
      <c r="I31" s="21" t="s">
        <v>380</v>
      </c>
      <c r="J31" s="21" t="s">
        <v>760</v>
      </c>
      <c r="K31" s="21"/>
    </row>
    <row r="32" spans="2:11" x14ac:dyDescent="0.3">
      <c r="B32" s="38">
        <v>3</v>
      </c>
      <c r="C32" s="31" t="s">
        <v>372</v>
      </c>
      <c r="D32" s="23" t="s">
        <v>41</v>
      </c>
      <c r="E32" s="47" t="s">
        <v>72</v>
      </c>
      <c r="F32" s="21" t="s">
        <v>373</v>
      </c>
      <c r="G32" s="21" t="s">
        <v>374</v>
      </c>
      <c r="H32" s="21" t="s">
        <v>375</v>
      </c>
      <c r="I32" s="21" t="s">
        <v>376</v>
      </c>
      <c r="J32" s="21" t="s">
        <v>377</v>
      </c>
      <c r="K32" s="21"/>
    </row>
    <row r="33" spans="2:11" x14ac:dyDescent="0.3">
      <c r="B33" s="38">
        <v>3</v>
      </c>
      <c r="C33" s="31" t="s">
        <v>372</v>
      </c>
      <c r="D33" s="23" t="s">
        <v>228</v>
      </c>
      <c r="E33" s="47" t="s">
        <v>73</v>
      </c>
      <c r="F33" s="21" t="s">
        <v>378</v>
      </c>
      <c r="G33" s="21" t="s">
        <v>379</v>
      </c>
      <c r="H33" s="21" t="s">
        <v>380</v>
      </c>
      <c r="I33" s="21" t="s">
        <v>381</v>
      </c>
      <c r="J33" s="21" t="s">
        <v>382</v>
      </c>
      <c r="K33" s="21"/>
    </row>
    <row r="34" spans="2:11" ht="27.6" x14ac:dyDescent="0.3">
      <c r="B34" s="38">
        <v>3</v>
      </c>
      <c r="C34" s="31" t="s">
        <v>372</v>
      </c>
      <c r="D34" s="23" t="s">
        <v>230</v>
      </c>
      <c r="E34" s="47" t="s">
        <v>74</v>
      </c>
      <c r="F34" s="21" t="s">
        <v>383</v>
      </c>
      <c r="G34" s="21" t="s">
        <v>384</v>
      </c>
      <c r="H34" s="21" t="s">
        <v>385</v>
      </c>
      <c r="I34" s="21" t="s">
        <v>386</v>
      </c>
      <c r="J34" s="21" t="s">
        <v>387</v>
      </c>
      <c r="K34" s="21"/>
    </row>
    <row r="35" spans="2:11" x14ac:dyDescent="0.3">
      <c r="B35" s="38">
        <v>3</v>
      </c>
      <c r="C35" s="31" t="s">
        <v>372</v>
      </c>
      <c r="D35" s="23" t="s">
        <v>41</v>
      </c>
      <c r="E35" s="47" t="s">
        <v>75</v>
      </c>
      <c r="F35" s="21" t="s">
        <v>388</v>
      </c>
      <c r="G35" s="21" t="s">
        <v>389</v>
      </c>
      <c r="H35" s="21" t="s">
        <v>390</v>
      </c>
      <c r="I35" s="21" t="s">
        <v>391</v>
      </c>
      <c r="J35" s="21" t="s">
        <v>392</v>
      </c>
      <c r="K35" s="21"/>
    </row>
    <row r="36" spans="2:11" ht="27.6" x14ac:dyDescent="0.3">
      <c r="B36" s="38">
        <v>3</v>
      </c>
      <c r="C36" s="31" t="s">
        <v>393</v>
      </c>
      <c r="D36" s="23" t="s">
        <v>228</v>
      </c>
      <c r="E36" s="47" t="s">
        <v>76</v>
      </c>
      <c r="F36" s="21" t="s">
        <v>394</v>
      </c>
      <c r="G36" s="21" t="s">
        <v>395</v>
      </c>
      <c r="H36" s="21" t="s">
        <v>396</v>
      </c>
      <c r="I36" s="21" t="s">
        <v>397</v>
      </c>
      <c r="J36" s="21" t="s">
        <v>398</v>
      </c>
      <c r="K36" s="21"/>
    </row>
    <row r="37" spans="2:11" ht="27.6" x14ac:dyDescent="0.3">
      <c r="B37" s="38">
        <v>3</v>
      </c>
      <c r="C37" s="31" t="s">
        <v>393</v>
      </c>
      <c r="D37" s="23" t="s">
        <v>230</v>
      </c>
      <c r="E37" s="47" t="s">
        <v>77</v>
      </c>
      <c r="F37" s="21" t="s">
        <v>761</v>
      </c>
      <c r="G37" s="21" t="s">
        <v>762</v>
      </c>
      <c r="H37" s="21" t="s">
        <v>763</v>
      </c>
      <c r="I37" s="21" t="s">
        <v>764</v>
      </c>
      <c r="J37" s="21" t="s">
        <v>765</v>
      </c>
      <c r="K37" s="21"/>
    </row>
    <row r="38" spans="2:11" x14ac:dyDescent="0.3">
      <c r="B38" s="38">
        <v>3</v>
      </c>
      <c r="C38" s="31" t="s">
        <v>393</v>
      </c>
      <c r="D38" s="23" t="s">
        <v>228</v>
      </c>
      <c r="E38" s="47" t="s">
        <v>78</v>
      </c>
      <c r="F38" s="21" t="s">
        <v>403</v>
      </c>
      <c r="G38" s="21" t="s">
        <v>399</v>
      </c>
      <c r="H38" s="21" t="s">
        <v>400</v>
      </c>
      <c r="I38" s="21" t="s">
        <v>401</v>
      </c>
      <c r="J38" s="21" t="s">
        <v>402</v>
      </c>
      <c r="K38" s="21"/>
    </row>
    <row r="39" spans="2:11" x14ac:dyDescent="0.3">
      <c r="B39" s="38">
        <v>3</v>
      </c>
      <c r="C39" s="31" t="s">
        <v>393</v>
      </c>
      <c r="D39" s="23" t="s">
        <v>230</v>
      </c>
      <c r="E39" s="47" t="s">
        <v>79</v>
      </c>
      <c r="F39" s="21" t="s">
        <v>404</v>
      </c>
      <c r="G39" s="21" t="s">
        <v>405</v>
      </c>
      <c r="H39" s="21" t="s">
        <v>406</v>
      </c>
      <c r="I39" s="21" t="s">
        <v>407</v>
      </c>
      <c r="J39" s="21" t="s">
        <v>408</v>
      </c>
      <c r="K39" s="21"/>
    </row>
    <row r="40" spans="2:11" x14ac:dyDescent="0.3">
      <c r="B40" s="38">
        <v>3</v>
      </c>
      <c r="C40" s="31" t="s">
        <v>409</v>
      </c>
      <c r="D40" s="23" t="s">
        <v>41</v>
      </c>
      <c r="E40" s="47" t="s">
        <v>80</v>
      </c>
      <c r="F40" s="21" t="s">
        <v>410</v>
      </c>
      <c r="G40" s="21">
        <v>6</v>
      </c>
      <c r="H40" s="21">
        <v>4</v>
      </c>
      <c r="I40" s="21">
        <v>7</v>
      </c>
      <c r="J40" s="21">
        <v>10</v>
      </c>
      <c r="K40" s="21"/>
    </row>
    <row r="41" spans="2:11" ht="96.6" x14ac:dyDescent="0.3">
      <c r="B41" s="38">
        <v>4</v>
      </c>
      <c r="C41" s="31" t="s">
        <v>411</v>
      </c>
      <c r="D41" s="23" t="s">
        <v>228</v>
      </c>
      <c r="E41" s="47" t="s">
        <v>81</v>
      </c>
      <c r="F41" s="21" t="s">
        <v>412</v>
      </c>
      <c r="G41" s="21" t="s">
        <v>413</v>
      </c>
      <c r="H41" s="21" t="s">
        <v>414</v>
      </c>
      <c r="I41" s="21" t="s">
        <v>415</v>
      </c>
      <c r="J41" s="21" t="s">
        <v>416</v>
      </c>
      <c r="K41" s="21"/>
    </row>
    <row r="42" spans="2:11" ht="27.6" x14ac:dyDescent="0.3">
      <c r="B42" s="38">
        <v>4</v>
      </c>
      <c r="C42" s="31" t="s">
        <v>411</v>
      </c>
      <c r="D42" s="23" t="s">
        <v>230</v>
      </c>
      <c r="E42" s="47" t="s">
        <v>82</v>
      </c>
      <c r="F42" s="21" t="s">
        <v>417</v>
      </c>
      <c r="G42" s="21" t="s">
        <v>418</v>
      </c>
      <c r="H42" s="21" t="s">
        <v>419</v>
      </c>
      <c r="I42" s="21" t="s">
        <v>420</v>
      </c>
      <c r="J42" s="21" t="s">
        <v>421</v>
      </c>
      <c r="K42" s="21"/>
    </row>
    <row r="43" spans="2:11" x14ac:dyDescent="0.3">
      <c r="B43" s="38">
        <v>4</v>
      </c>
      <c r="C43" s="31" t="s">
        <v>411</v>
      </c>
      <c r="D43" s="23" t="s">
        <v>228</v>
      </c>
      <c r="E43" s="47" t="s">
        <v>83</v>
      </c>
      <c r="F43" s="21" t="s">
        <v>422</v>
      </c>
      <c r="G43" s="21" t="s">
        <v>423</v>
      </c>
      <c r="H43" s="21" t="s">
        <v>424</v>
      </c>
      <c r="I43" s="21" t="s">
        <v>425</v>
      </c>
      <c r="J43" s="21" t="s">
        <v>426</v>
      </c>
      <c r="K43" s="21"/>
    </row>
    <row r="44" spans="2:11" x14ac:dyDescent="0.3">
      <c r="B44" s="38">
        <v>4</v>
      </c>
      <c r="C44" s="31" t="s">
        <v>411</v>
      </c>
      <c r="D44" s="23" t="s">
        <v>41</v>
      </c>
      <c r="E44" s="47" t="s">
        <v>84</v>
      </c>
      <c r="F44" s="21" t="s">
        <v>427</v>
      </c>
      <c r="G44" s="21">
        <v>2</v>
      </c>
      <c r="H44" s="21">
        <v>8</v>
      </c>
      <c r="I44" s="21">
        <v>10</v>
      </c>
      <c r="J44" s="21">
        <v>14</v>
      </c>
      <c r="K44" s="21"/>
    </row>
    <row r="45" spans="2:11" ht="27.6" x14ac:dyDescent="0.3">
      <c r="B45" s="38">
        <v>4</v>
      </c>
      <c r="C45" s="31" t="s">
        <v>428</v>
      </c>
      <c r="D45" s="23" t="s">
        <v>41</v>
      </c>
      <c r="E45" s="47" t="s">
        <v>85</v>
      </c>
      <c r="F45" s="21" t="s">
        <v>429</v>
      </c>
      <c r="G45" s="21" t="s">
        <v>430</v>
      </c>
      <c r="H45" s="21" t="s">
        <v>431</v>
      </c>
      <c r="I45" s="21" t="s">
        <v>432</v>
      </c>
      <c r="J45" s="21" t="s">
        <v>433</v>
      </c>
      <c r="K45" s="21"/>
    </row>
    <row r="46" spans="2:11" x14ac:dyDescent="0.3">
      <c r="B46" s="38">
        <v>4</v>
      </c>
      <c r="C46" s="31" t="s">
        <v>428</v>
      </c>
      <c r="D46" s="23" t="s">
        <v>228</v>
      </c>
      <c r="E46" s="47" t="s">
        <v>86</v>
      </c>
      <c r="F46" s="21" t="s">
        <v>766</v>
      </c>
      <c r="G46" s="21" t="s">
        <v>767</v>
      </c>
      <c r="H46" s="21" t="s">
        <v>768</v>
      </c>
      <c r="I46" s="21" t="s">
        <v>769</v>
      </c>
      <c r="J46" s="21" t="s">
        <v>770</v>
      </c>
      <c r="K46" s="21"/>
    </row>
    <row r="47" spans="2:11" x14ac:dyDescent="0.3">
      <c r="B47" s="38">
        <v>4</v>
      </c>
      <c r="C47" s="31" t="s">
        <v>428</v>
      </c>
      <c r="D47" s="23" t="s">
        <v>41</v>
      </c>
      <c r="E47" s="47" t="s">
        <v>87</v>
      </c>
      <c r="F47" s="21" t="s">
        <v>434</v>
      </c>
      <c r="G47" s="21" t="s">
        <v>435</v>
      </c>
      <c r="H47" s="21" t="s">
        <v>436</v>
      </c>
      <c r="I47" s="21" t="s">
        <v>437</v>
      </c>
      <c r="J47" s="21" t="s">
        <v>438</v>
      </c>
      <c r="K47" s="21"/>
    </row>
    <row r="48" spans="2:11" x14ac:dyDescent="0.3">
      <c r="B48" s="38">
        <v>4</v>
      </c>
      <c r="C48" s="31" t="s">
        <v>439</v>
      </c>
      <c r="D48" s="23" t="s">
        <v>230</v>
      </c>
      <c r="E48" s="47" t="s">
        <v>88</v>
      </c>
      <c r="F48" s="21" t="s">
        <v>771</v>
      </c>
      <c r="G48" s="21" t="s">
        <v>772</v>
      </c>
      <c r="H48" s="21" t="s">
        <v>773</v>
      </c>
      <c r="I48" s="21" t="s">
        <v>774</v>
      </c>
      <c r="J48" s="21" t="s">
        <v>775</v>
      </c>
      <c r="K48" s="21"/>
    </row>
    <row r="49" spans="2:11" ht="27.6" x14ac:dyDescent="0.3">
      <c r="B49" s="38">
        <v>4</v>
      </c>
      <c r="C49" s="31" t="s">
        <v>439</v>
      </c>
      <c r="D49" s="23" t="s">
        <v>230</v>
      </c>
      <c r="E49" s="47" t="s">
        <v>89</v>
      </c>
      <c r="F49" s="21" t="s">
        <v>440</v>
      </c>
      <c r="G49" s="21" t="s">
        <v>441</v>
      </c>
      <c r="H49" s="21" t="s">
        <v>442</v>
      </c>
      <c r="I49" s="21" t="s">
        <v>443</v>
      </c>
      <c r="J49" s="21" t="s">
        <v>444</v>
      </c>
      <c r="K49" s="21"/>
    </row>
    <row r="50" spans="2:11" ht="27.6" x14ac:dyDescent="0.3">
      <c r="B50" s="38">
        <v>4</v>
      </c>
      <c r="C50" s="31" t="s">
        <v>439</v>
      </c>
      <c r="D50" s="23" t="s">
        <v>228</v>
      </c>
      <c r="E50" s="47" t="s">
        <v>90</v>
      </c>
      <c r="F50" s="21" t="s">
        <v>445</v>
      </c>
      <c r="G50" s="21" t="s">
        <v>446</v>
      </c>
      <c r="H50" s="21" t="s">
        <v>447</v>
      </c>
      <c r="I50" s="21" t="s">
        <v>448</v>
      </c>
      <c r="J50" s="21" t="s">
        <v>449</v>
      </c>
      <c r="K50" s="21"/>
    </row>
    <row r="51" spans="2:11" ht="27.6" x14ac:dyDescent="0.3">
      <c r="B51" s="38">
        <v>4</v>
      </c>
      <c r="C51" s="31" t="s">
        <v>450</v>
      </c>
      <c r="D51" s="23" t="s">
        <v>230</v>
      </c>
      <c r="E51" s="47" t="s">
        <v>91</v>
      </c>
      <c r="F51" s="21" t="s">
        <v>451</v>
      </c>
      <c r="G51" s="21" t="s">
        <v>452</v>
      </c>
      <c r="H51" s="21" t="s">
        <v>453</v>
      </c>
      <c r="I51" s="21" t="s">
        <v>454</v>
      </c>
      <c r="J51" s="21" t="s">
        <v>455</v>
      </c>
      <c r="K51" s="21"/>
    </row>
    <row r="52" spans="2:11" ht="27.6" x14ac:dyDescent="0.3">
      <c r="B52" s="38">
        <v>4</v>
      </c>
      <c r="C52" s="31" t="s">
        <v>450</v>
      </c>
      <c r="D52" s="23" t="s">
        <v>41</v>
      </c>
      <c r="E52" s="47" t="s">
        <v>92</v>
      </c>
      <c r="F52" s="21" t="s">
        <v>457</v>
      </c>
      <c r="G52" s="21" t="s">
        <v>458</v>
      </c>
      <c r="H52" s="21" t="s">
        <v>459</v>
      </c>
      <c r="I52" s="21" t="s">
        <v>460</v>
      </c>
      <c r="J52" s="21" t="s">
        <v>461</v>
      </c>
      <c r="K52" s="21"/>
    </row>
    <row r="53" spans="2:11" ht="27.6" x14ac:dyDescent="0.3">
      <c r="B53" s="38">
        <v>4</v>
      </c>
      <c r="C53" s="31" t="s">
        <v>450</v>
      </c>
      <c r="D53" s="23" t="s">
        <v>41</v>
      </c>
      <c r="E53" s="47" t="s">
        <v>93</v>
      </c>
      <c r="F53" s="21" t="s">
        <v>462</v>
      </c>
      <c r="G53" s="21" t="s">
        <v>463</v>
      </c>
      <c r="H53" s="21" t="s">
        <v>464</v>
      </c>
      <c r="I53" s="21" t="s">
        <v>465</v>
      </c>
      <c r="J53" s="21" t="s">
        <v>466</v>
      </c>
      <c r="K53" s="21"/>
    </row>
    <row r="54" spans="2:11" x14ac:dyDescent="0.3">
      <c r="B54" s="38">
        <v>5</v>
      </c>
      <c r="C54" s="31" t="s">
        <v>456</v>
      </c>
      <c r="D54" s="23" t="s">
        <v>228</v>
      </c>
      <c r="E54" s="47" t="s">
        <v>94</v>
      </c>
      <c r="F54" s="21" t="s">
        <v>776</v>
      </c>
      <c r="G54" s="21" t="s">
        <v>777</v>
      </c>
      <c r="H54" s="21" t="s">
        <v>778</v>
      </c>
      <c r="I54" s="21" t="s">
        <v>779</v>
      </c>
      <c r="J54" s="21" t="s">
        <v>780</v>
      </c>
      <c r="K54" s="21"/>
    </row>
    <row r="55" spans="2:11" ht="41.4" x14ac:dyDescent="0.3">
      <c r="B55" s="38">
        <v>5</v>
      </c>
      <c r="C55" s="31" t="s">
        <v>456</v>
      </c>
      <c r="D55" s="61" t="s">
        <v>228</v>
      </c>
      <c r="E55" s="47" t="s">
        <v>95</v>
      </c>
      <c r="F55" s="21" t="s">
        <v>467</v>
      </c>
      <c r="G55" s="21" t="s">
        <v>468</v>
      </c>
      <c r="H55" s="21" t="s">
        <v>469</v>
      </c>
      <c r="I55" s="21" t="s">
        <v>470</v>
      </c>
      <c r="J55" s="21" t="s">
        <v>471</v>
      </c>
      <c r="K55" s="21"/>
    </row>
    <row r="56" spans="2:11" x14ac:dyDescent="0.3">
      <c r="B56" s="38">
        <v>5</v>
      </c>
      <c r="C56" s="31" t="s">
        <v>456</v>
      </c>
      <c r="D56" s="61" t="s">
        <v>41</v>
      </c>
      <c r="E56" s="47" t="s">
        <v>96</v>
      </c>
      <c r="F56" s="21" t="s">
        <v>472</v>
      </c>
      <c r="G56" s="21" t="s">
        <v>473</v>
      </c>
      <c r="H56" s="21" t="s">
        <v>474</v>
      </c>
      <c r="I56" s="21" t="s">
        <v>475</v>
      </c>
      <c r="J56" s="21" t="s">
        <v>476</v>
      </c>
      <c r="K56" s="21"/>
    </row>
    <row r="57" spans="2:11" ht="27.6" x14ac:dyDescent="0.3">
      <c r="B57" s="38">
        <v>5</v>
      </c>
      <c r="C57" s="31" t="s">
        <v>456</v>
      </c>
      <c r="D57" s="61" t="s">
        <v>228</v>
      </c>
      <c r="E57" s="47" t="s">
        <v>97</v>
      </c>
      <c r="F57" s="21" t="s">
        <v>477</v>
      </c>
      <c r="G57" s="21" t="s">
        <v>478</v>
      </c>
      <c r="H57" s="21" t="s">
        <v>479</v>
      </c>
      <c r="I57" s="21" t="s">
        <v>480</v>
      </c>
      <c r="J57" s="21" t="s">
        <v>481</v>
      </c>
      <c r="K57" s="21"/>
    </row>
    <row r="58" spans="2:11" x14ac:dyDescent="0.3">
      <c r="B58" s="38">
        <v>5</v>
      </c>
      <c r="C58" s="31" t="s">
        <v>456</v>
      </c>
      <c r="D58" s="61" t="s">
        <v>41</v>
      </c>
      <c r="E58" s="47" t="s">
        <v>98</v>
      </c>
      <c r="F58" s="21" t="s">
        <v>482</v>
      </c>
      <c r="G58" s="21" t="s">
        <v>483</v>
      </c>
      <c r="H58" s="21" t="s">
        <v>484</v>
      </c>
      <c r="I58" s="21" t="s">
        <v>485</v>
      </c>
      <c r="J58" s="21" t="s">
        <v>486</v>
      </c>
      <c r="K58" s="21"/>
    </row>
    <row r="59" spans="2:11" ht="27.6" x14ac:dyDescent="0.3">
      <c r="B59" s="38">
        <v>5</v>
      </c>
      <c r="C59" s="31" t="s">
        <v>456</v>
      </c>
      <c r="D59" s="61" t="s">
        <v>228</v>
      </c>
      <c r="E59" s="47" t="s">
        <v>99</v>
      </c>
      <c r="F59" s="21" t="s">
        <v>487</v>
      </c>
      <c r="G59" s="21" t="s">
        <v>488</v>
      </c>
      <c r="H59" s="21" t="s">
        <v>489</v>
      </c>
      <c r="I59" s="21" t="s">
        <v>490</v>
      </c>
      <c r="J59" s="21" t="s">
        <v>491</v>
      </c>
      <c r="K59" s="21"/>
    </row>
    <row r="60" spans="2:11" ht="41.4" x14ac:dyDescent="0.3">
      <c r="B60" s="38">
        <v>5</v>
      </c>
      <c r="C60" s="31" t="s">
        <v>456</v>
      </c>
      <c r="D60" s="61" t="s">
        <v>41</v>
      </c>
      <c r="E60" s="47" t="s">
        <v>100</v>
      </c>
      <c r="F60" s="21" t="s">
        <v>492</v>
      </c>
      <c r="G60" s="21" t="s">
        <v>493</v>
      </c>
      <c r="H60" s="21" t="s">
        <v>494</v>
      </c>
      <c r="I60" s="21" t="s">
        <v>495</v>
      </c>
      <c r="J60" s="21" t="s">
        <v>496</v>
      </c>
      <c r="K60" s="21"/>
    </row>
    <row r="61" spans="2:11" ht="27.6" x14ac:dyDescent="0.3">
      <c r="B61" s="38">
        <v>5</v>
      </c>
      <c r="C61" s="31" t="s">
        <v>497</v>
      </c>
      <c r="D61" s="61" t="s">
        <v>230</v>
      </c>
      <c r="E61" s="47" t="s">
        <v>101</v>
      </c>
      <c r="F61" s="21" t="s">
        <v>781</v>
      </c>
      <c r="G61" s="21" t="s">
        <v>782</v>
      </c>
      <c r="H61" s="21" t="s">
        <v>342</v>
      </c>
      <c r="I61" s="21" t="s">
        <v>343</v>
      </c>
      <c r="J61" s="21" t="s">
        <v>783</v>
      </c>
      <c r="K61" s="21"/>
    </row>
    <row r="62" spans="2:11" ht="55.2" x14ac:dyDescent="0.3">
      <c r="B62" s="38">
        <v>5</v>
      </c>
      <c r="C62" s="31" t="s">
        <v>497</v>
      </c>
      <c r="D62" s="61" t="s">
        <v>230</v>
      </c>
      <c r="E62" s="47" t="s">
        <v>102</v>
      </c>
      <c r="F62" s="21" t="s">
        <v>498</v>
      </c>
      <c r="G62" s="21" t="s">
        <v>499</v>
      </c>
      <c r="H62" s="21" t="s">
        <v>500</v>
      </c>
      <c r="I62" s="21" t="s">
        <v>501</v>
      </c>
      <c r="J62" s="21" t="s">
        <v>502</v>
      </c>
      <c r="K62" s="21"/>
    </row>
    <row r="63" spans="2:11" ht="27.6" x14ac:dyDescent="0.3">
      <c r="B63" s="38">
        <v>5</v>
      </c>
      <c r="C63" s="31" t="s">
        <v>497</v>
      </c>
      <c r="D63" s="61" t="s">
        <v>41</v>
      </c>
      <c r="E63" s="47" t="s">
        <v>103</v>
      </c>
      <c r="F63" s="21" t="s">
        <v>503</v>
      </c>
      <c r="G63" s="21" t="s">
        <v>504</v>
      </c>
      <c r="H63" s="21" t="s">
        <v>343</v>
      </c>
      <c r="I63" s="21" t="s">
        <v>342</v>
      </c>
      <c r="J63" s="21" t="s">
        <v>505</v>
      </c>
      <c r="K63" s="21"/>
    </row>
    <row r="64" spans="2:11" ht="96.6" x14ac:dyDescent="0.3">
      <c r="B64" s="38">
        <v>5</v>
      </c>
      <c r="C64" s="31" t="s">
        <v>497</v>
      </c>
      <c r="D64" s="61" t="s">
        <v>230</v>
      </c>
      <c r="E64" s="47" t="s">
        <v>104</v>
      </c>
      <c r="F64" s="21" t="s">
        <v>506</v>
      </c>
      <c r="G64" s="21" t="s">
        <v>507</v>
      </c>
      <c r="H64" s="21" t="s">
        <v>508</v>
      </c>
      <c r="I64" s="21" t="s">
        <v>509</v>
      </c>
      <c r="J64" s="21" t="s">
        <v>510</v>
      </c>
      <c r="K64" s="21"/>
    </row>
    <row r="65" spans="2:11" ht="27.6" x14ac:dyDescent="0.3">
      <c r="B65" s="38">
        <v>5</v>
      </c>
      <c r="C65" s="31" t="s">
        <v>497</v>
      </c>
      <c r="D65" s="61" t="s">
        <v>230</v>
      </c>
      <c r="E65" s="47" t="s">
        <v>105</v>
      </c>
      <c r="F65" s="21" t="s">
        <v>511</v>
      </c>
      <c r="G65" s="21" t="s">
        <v>512</v>
      </c>
      <c r="H65" s="21" t="s">
        <v>513</v>
      </c>
      <c r="I65" s="21" t="s">
        <v>514</v>
      </c>
      <c r="J65" s="21" t="s">
        <v>515</v>
      </c>
      <c r="K65" s="21"/>
    </row>
    <row r="66" spans="2:11" ht="27.6" x14ac:dyDescent="0.3">
      <c r="B66" s="38">
        <v>5</v>
      </c>
      <c r="C66" s="31" t="s">
        <v>497</v>
      </c>
      <c r="D66" s="61" t="s">
        <v>41</v>
      </c>
      <c r="E66" s="47" t="s">
        <v>106</v>
      </c>
      <c r="F66" s="21" t="s">
        <v>516</v>
      </c>
      <c r="G66" s="21" t="s">
        <v>517</v>
      </c>
      <c r="H66" s="21" t="s">
        <v>518</v>
      </c>
      <c r="I66" s="21" t="s">
        <v>519</v>
      </c>
      <c r="J66" s="21" t="s">
        <v>520</v>
      </c>
      <c r="K66" s="21"/>
    </row>
    <row r="67" spans="2:11" x14ac:dyDescent="0.3">
      <c r="B67" s="38">
        <v>6</v>
      </c>
      <c r="C67" s="31" t="s">
        <v>521</v>
      </c>
      <c r="D67" s="61" t="s">
        <v>41</v>
      </c>
      <c r="E67" s="47" t="s">
        <v>107</v>
      </c>
      <c r="F67" s="21" t="s">
        <v>522</v>
      </c>
      <c r="G67" s="21" t="s">
        <v>523</v>
      </c>
      <c r="H67" s="21" t="s">
        <v>524</v>
      </c>
      <c r="I67" s="21" t="s">
        <v>525</v>
      </c>
      <c r="J67" s="21" t="s">
        <v>526</v>
      </c>
      <c r="K67" s="21"/>
    </row>
    <row r="68" spans="2:11" ht="27.6" x14ac:dyDescent="0.3">
      <c r="B68" s="38">
        <v>6</v>
      </c>
      <c r="C68" s="31" t="s">
        <v>521</v>
      </c>
      <c r="D68" s="61" t="s">
        <v>228</v>
      </c>
      <c r="E68" s="47" t="s">
        <v>108</v>
      </c>
      <c r="F68" s="21" t="s">
        <v>527</v>
      </c>
      <c r="G68" s="21" t="s">
        <v>528</v>
      </c>
      <c r="H68" s="21" t="s">
        <v>529</v>
      </c>
      <c r="I68" s="21" t="s">
        <v>530</v>
      </c>
      <c r="J68" s="21" t="s">
        <v>531</v>
      </c>
      <c r="K68" s="21"/>
    </row>
    <row r="69" spans="2:11" ht="27.6" x14ac:dyDescent="0.3">
      <c r="B69" s="38">
        <v>6</v>
      </c>
      <c r="C69" s="31" t="s">
        <v>521</v>
      </c>
      <c r="D69" s="61" t="s">
        <v>230</v>
      </c>
      <c r="E69" s="47" t="s">
        <v>109</v>
      </c>
      <c r="F69" s="21" t="s">
        <v>532</v>
      </c>
      <c r="G69" s="21" t="s">
        <v>533</v>
      </c>
      <c r="H69" s="21" t="s">
        <v>534</v>
      </c>
      <c r="I69" s="21" t="s">
        <v>535</v>
      </c>
      <c r="J69" s="21" t="s">
        <v>536</v>
      </c>
      <c r="K69" s="21"/>
    </row>
    <row r="70" spans="2:11" x14ac:dyDescent="0.3">
      <c r="B70" s="38">
        <v>6</v>
      </c>
      <c r="C70" s="31" t="s">
        <v>521</v>
      </c>
      <c r="D70" s="61" t="s">
        <v>228</v>
      </c>
      <c r="E70" s="47" t="s">
        <v>110</v>
      </c>
      <c r="F70" s="21" t="s">
        <v>537</v>
      </c>
      <c r="G70" s="21">
        <v>4</v>
      </c>
      <c r="H70" s="21">
        <v>6</v>
      </c>
      <c r="I70" s="21">
        <v>2</v>
      </c>
      <c r="J70" s="21">
        <v>7</v>
      </c>
      <c r="K70" s="21"/>
    </row>
    <row r="71" spans="2:11" ht="41.4" x14ac:dyDescent="0.3">
      <c r="B71" s="38">
        <v>6</v>
      </c>
      <c r="C71" s="31" t="s">
        <v>521</v>
      </c>
      <c r="D71" s="61" t="s">
        <v>41</v>
      </c>
      <c r="E71" s="47" t="s">
        <v>111</v>
      </c>
      <c r="F71" s="21" t="s">
        <v>539</v>
      </c>
      <c r="G71" s="21" t="s">
        <v>540</v>
      </c>
      <c r="H71" s="21" t="s">
        <v>541</v>
      </c>
      <c r="I71" s="21" t="s">
        <v>542</v>
      </c>
      <c r="J71" s="21" t="s">
        <v>543</v>
      </c>
      <c r="K71" s="21"/>
    </row>
    <row r="72" spans="2:11" x14ac:dyDescent="0.3">
      <c r="B72" s="38">
        <v>6</v>
      </c>
      <c r="C72" s="31" t="s">
        <v>521</v>
      </c>
      <c r="D72" s="61" t="s">
        <v>230</v>
      </c>
      <c r="E72" s="47" t="s">
        <v>112</v>
      </c>
      <c r="F72" s="21" t="s">
        <v>833</v>
      </c>
      <c r="G72" s="21" t="s">
        <v>834</v>
      </c>
      <c r="H72" s="21" t="s">
        <v>835</v>
      </c>
      <c r="I72" s="21" t="s">
        <v>836</v>
      </c>
      <c r="J72" s="21" t="s">
        <v>837</v>
      </c>
      <c r="K72" s="21"/>
    </row>
    <row r="73" spans="2:11" x14ac:dyDescent="0.3">
      <c r="B73" s="38">
        <v>6</v>
      </c>
      <c r="C73" s="31" t="s">
        <v>538</v>
      </c>
      <c r="D73" s="61" t="s">
        <v>41</v>
      </c>
      <c r="E73" s="47" t="s">
        <v>113</v>
      </c>
      <c r="F73" s="21" t="s">
        <v>544</v>
      </c>
      <c r="G73" s="21" t="s">
        <v>545</v>
      </c>
      <c r="H73" s="21" t="s">
        <v>546</v>
      </c>
      <c r="I73" s="21" t="s">
        <v>547</v>
      </c>
      <c r="J73" s="21" t="s">
        <v>548</v>
      </c>
      <c r="K73" s="21"/>
    </row>
    <row r="74" spans="2:11" ht="27.6" x14ac:dyDescent="0.3">
      <c r="B74" s="38">
        <v>6</v>
      </c>
      <c r="C74" s="31" t="s">
        <v>538</v>
      </c>
      <c r="D74" s="61" t="s">
        <v>41</v>
      </c>
      <c r="E74" s="47" t="s">
        <v>114</v>
      </c>
      <c r="F74" s="21" t="s">
        <v>549</v>
      </c>
      <c r="G74" s="21" t="s">
        <v>550</v>
      </c>
      <c r="H74" s="21" t="s">
        <v>551</v>
      </c>
      <c r="I74" s="21" t="s">
        <v>552</v>
      </c>
      <c r="J74" s="21" t="s">
        <v>553</v>
      </c>
      <c r="K74" s="21"/>
    </row>
    <row r="75" spans="2:11" x14ac:dyDescent="0.3">
      <c r="B75" s="38">
        <v>6</v>
      </c>
      <c r="C75" s="31" t="s">
        <v>538</v>
      </c>
      <c r="D75" s="61" t="s">
        <v>228</v>
      </c>
      <c r="E75" s="47" t="s">
        <v>115</v>
      </c>
      <c r="F75" s="21" t="s">
        <v>784</v>
      </c>
      <c r="G75" s="21" t="s">
        <v>785</v>
      </c>
      <c r="H75" s="21" t="s">
        <v>786</v>
      </c>
      <c r="I75" s="21" t="s">
        <v>787</v>
      </c>
      <c r="J75" s="21" t="s">
        <v>788</v>
      </c>
      <c r="K75" s="21"/>
    </row>
    <row r="76" spans="2:11" x14ac:dyDescent="0.3">
      <c r="B76" s="38">
        <v>6</v>
      </c>
      <c r="C76" s="31" t="s">
        <v>538</v>
      </c>
      <c r="D76" s="61" t="s">
        <v>228</v>
      </c>
      <c r="E76" s="47" t="s">
        <v>116</v>
      </c>
      <c r="F76" s="21" t="s">
        <v>554</v>
      </c>
      <c r="G76" s="21" t="s">
        <v>555</v>
      </c>
      <c r="H76" s="21" t="s">
        <v>556</v>
      </c>
      <c r="I76" s="21" t="s">
        <v>557</v>
      </c>
      <c r="J76" s="21" t="s">
        <v>558</v>
      </c>
      <c r="K76" s="21"/>
    </row>
    <row r="77" spans="2:11" ht="27.6" x14ac:dyDescent="0.3">
      <c r="B77" s="38">
        <v>6</v>
      </c>
      <c r="C77" s="31" t="s">
        <v>538</v>
      </c>
      <c r="D77" s="61" t="s">
        <v>230</v>
      </c>
      <c r="E77" s="47" t="s">
        <v>117</v>
      </c>
      <c r="F77" s="21" t="s">
        <v>559</v>
      </c>
      <c r="G77" s="21" t="s">
        <v>560</v>
      </c>
      <c r="H77" s="21" t="s">
        <v>561</v>
      </c>
      <c r="I77" s="21" t="s">
        <v>562</v>
      </c>
      <c r="J77" s="21" t="s">
        <v>563</v>
      </c>
      <c r="K77" s="21"/>
    </row>
    <row r="78" spans="2:11" x14ac:dyDescent="0.3">
      <c r="B78" s="38">
        <v>6</v>
      </c>
      <c r="C78" s="31" t="s">
        <v>538</v>
      </c>
      <c r="D78" s="61" t="s">
        <v>230</v>
      </c>
      <c r="E78" s="47" t="s">
        <v>118</v>
      </c>
      <c r="F78" s="21" t="s">
        <v>564</v>
      </c>
      <c r="G78" s="21" t="s">
        <v>565</v>
      </c>
      <c r="H78" s="21" t="s">
        <v>566</v>
      </c>
      <c r="I78" s="21" t="s">
        <v>567</v>
      </c>
      <c r="J78" s="21" t="s">
        <v>568</v>
      </c>
      <c r="K78" s="21"/>
    </row>
    <row r="79" spans="2:11" ht="27.6" x14ac:dyDescent="0.3">
      <c r="B79" s="38">
        <v>6</v>
      </c>
      <c r="C79" s="31" t="s">
        <v>538</v>
      </c>
      <c r="D79" s="61" t="s">
        <v>41</v>
      </c>
      <c r="E79" s="47" t="s">
        <v>119</v>
      </c>
      <c r="F79" s="21" t="s">
        <v>569</v>
      </c>
      <c r="G79" s="21" t="s">
        <v>570</v>
      </c>
      <c r="H79" s="21" t="s">
        <v>571</v>
      </c>
      <c r="I79" s="21" t="s">
        <v>572</v>
      </c>
      <c r="J79" s="21" t="s">
        <v>573</v>
      </c>
      <c r="K79" s="21"/>
    </row>
    <row r="80" spans="2:11" ht="27.6" x14ac:dyDescent="0.3">
      <c r="B80" s="38">
        <v>7</v>
      </c>
      <c r="C80" s="31" t="s">
        <v>574</v>
      </c>
      <c r="D80" s="61" t="s">
        <v>230</v>
      </c>
      <c r="E80" s="47" t="s">
        <v>120</v>
      </c>
      <c r="F80" s="21" t="s">
        <v>789</v>
      </c>
      <c r="G80" s="21" t="s">
        <v>790</v>
      </c>
      <c r="H80" s="21" t="s">
        <v>791</v>
      </c>
      <c r="I80" s="21" t="s">
        <v>792</v>
      </c>
      <c r="J80" s="21" t="s">
        <v>793</v>
      </c>
      <c r="K80" s="21"/>
    </row>
    <row r="81" spans="2:11" ht="27.6" x14ac:dyDescent="0.3">
      <c r="B81" s="38">
        <v>7</v>
      </c>
      <c r="C81" s="31" t="s">
        <v>574</v>
      </c>
      <c r="D81" s="61" t="s">
        <v>41</v>
      </c>
      <c r="E81" s="47" t="s">
        <v>121</v>
      </c>
      <c r="F81" s="21" t="s">
        <v>575</v>
      </c>
      <c r="G81" s="21" t="s">
        <v>259</v>
      </c>
      <c r="H81" s="21" t="s">
        <v>576</v>
      </c>
      <c r="I81" s="21" t="s">
        <v>577</v>
      </c>
      <c r="J81" s="21" t="s">
        <v>578</v>
      </c>
      <c r="K81" s="21"/>
    </row>
    <row r="82" spans="2:11" x14ac:dyDescent="0.3">
      <c r="B82" s="38">
        <v>7</v>
      </c>
      <c r="C82" s="31" t="s">
        <v>574</v>
      </c>
      <c r="D82" s="61" t="s">
        <v>41</v>
      </c>
      <c r="E82" s="47" t="s">
        <v>122</v>
      </c>
      <c r="F82" s="21" t="s">
        <v>579</v>
      </c>
      <c r="G82" s="21" t="s">
        <v>580</v>
      </c>
      <c r="H82" s="21" t="s">
        <v>581</v>
      </c>
      <c r="I82" s="21" t="s">
        <v>582</v>
      </c>
      <c r="J82" s="21" t="s">
        <v>583</v>
      </c>
      <c r="K82" s="21"/>
    </row>
    <row r="83" spans="2:11" ht="41.4" x14ac:dyDescent="0.3">
      <c r="B83" s="38">
        <v>7</v>
      </c>
      <c r="C83" s="31" t="s">
        <v>574</v>
      </c>
      <c r="D83" s="61" t="s">
        <v>41</v>
      </c>
      <c r="E83" s="47" t="s">
        <v>123</v>
      </c>
      <c r="F83" s="21" t="s">
        <v>584</v>
      </c>
      <c r="G83" s="21" t="s">
        <v>585</v>
      </c>
      <c r="H83" s="21" t="s">
        <v>586</v>
      </c>
      <c r="I83" s="21" t="s">
        <v>587</v>
      </c>
      <c r="J83" s="21" t="s">
        <v>588</v>
      </c>
      <c r="K83" s="21"/>
    </row>
    <row r="84" spans="2:11" x14ac:dyDescent="0.3">
      <c r="B84" s="38">
        <v>7</v>
      </c>
      <c r="C84" s="31" t="s">
        <v>589</v>
      </c>
      <c r="D84" s="61" t="s">
        <v>228</v>
      </c>
      <c r="E84" s="47" t="s">
        <v>124</v>
      </c>
      <c r="F84" s="21" t="s">
        <v>590</v>
      </c>
      <c r="G84" s="21" t="s">
        <v>591</v>
      </c>
      <c r="H84" s="21" t="s">
        <v>592</v>
      </c>
      <c r="I84" s="21" t="s">
        <v>593</v>
      </c>
      <c r="J84" s="21" t="s">
        <v>594</v>
      </c>
      <c r="K84" s="21"/>
    </row>
    <row r="85" spans="2:11" ht="27.6" x14ac:dyDescent="0.3">
      <c r="B85" s="38">
        <v>7</v>
      </c>
      <c r="C85" s="31" t="s">
        <v>589</v>
      </c>
      <c r="D85" s="61" t="s">
        <v>230</v>
      </c>
      <c r="E85" s="47" t="s">
        <v>125</v>
      </c>
      <c r="F85" s="21" t="s">
        <v>595</v>
      </c>
      <c r="G85" s="21" t="s">
        <v>596</v>
      </c>
      <c r="H85" s="21" t="s">
        <v>597</v>
      </c>
      <c r="I85" s="21" t="s">
        <v>387</v>
      </c>
      <c r="J85" s="21" t="s">
        <v>598</v>
      </c>
      <c r="K85" s="21"/>
    </row>
    <row r="86" spans="2:11" x14ac:dyDescent="0.3">
      <c r="B86" s="38">
        <v>7</v>
      </c>
      <c r="C86" s="31" t="s">
        <v>589</v>
      </c>
      <c r="D86" s="61" t="s">
        <v>228</v>
      </c>
      <c r="E86" s="47" t="s">
        <v>126</v>
      </c>
      <c r="F86" s="21" t="s">
        <v>794</v>
      </c>
      <c r="G86" s="21" t="s">
        <v>795</v>
      </c>
      <c r="H86" s="21" t="s">
        <v>796</v>
      </c>
      <c r="I86" s="21" t="s">
        <v>797</v>
      </c>
      <c r="J86" s="21" t="s">
        <v>798</v>
      </c>
      <c r="K86" s="21"/>
    </row>
    <row r="87" spans="2:11" ht="27.6" x14ac:dyDescent="0.3">
      <c r="B87" s="38">
        <v>7</v>
      </c>
      <c r="C87" s="31" t="s">
        <v>589</v>
      </c>
      <c r="D87" s="61" t="s">
        <v>41</v>
      </c>
      <c r="E87" s="47" t="s">
        <v>127</v>
      </c>
      <c r="F87" s="21" t="s">
        <v>599</v>
      </c>
      <c r="G87" s="21" t="s">
        <v>600</v>
      </c>
      <c r="H87" s="21" t="s">
        <v>601</v>
      </c>
      <c r="I87" s="21" t="s">
        <v>602</v>
      </c>
      <c r="J87" s="21" t="s">
        <v>603</v>
      </c>
      <c r="K87" s="21"/>
    </row>
    <row r="88" spans="2:11" x14ac:dyDescent="0.3">
      <c r="B88" s="38">
        <v>7</v>
      </c>
      <c r="C88" s="31" t="s">
        <v>589</v>
      </c>
      <c r="D88" s="61" t="s">
        <v>230</v>
      </c>
      <c r="E88" s="47" t="s">
        <v>128</v>
      </c>
      <c r="F88" s="21" t="s">
        <v>604</v>
      </c>
      <c r="G88" s="21" t="s">
        <v>605</v>
      </c>
      <c r="H88" s="21" t="s">
        <v>243</v>
      </c>
      <c r="I88" s="21" t="s">
        <v>241</v>
      </c>
      <c r="J88" s="21" t="s">
        <v>606</v>
      </c>
      <c r="K88" s="21"/>
    </row>
    <row r="89" spans="2:11" ht="27.6" x14ac:dyDescent="0.3">
      <c r="B89" s="38">
        <v>7</v>
      </c>
      <c r="C89" s="31" t="s">
        <v>589</v>
      </c>
      <c r="D89" s="23" t="s">
        <v>228</v>
      </c>
      <c r="E89" s="47" t="s">
        <v>129</v>
      </c>
      <c r="F89" s="21" t="s">
        <v>607</v>
      </c>
      <c r="G89" s="21" t="s">
        <v>608</v>
      </c>
      <c r="H89" s="21" t="s">
        <v>609</v>
      </c>
      <c r="I89" s="21" t="s">
        <v>610</v>
      </c>
      <c r="J89" s="21" t="s">
        <v>611</v>
      </c>
      <c r="K89" s="21"/>
    </row>
    <row r="90" spans="2:11" ht="27.6" x14ac:dyDescent="0.3">
      <c r="B90" s="38">
        <v>7</v>
      </c>
      <c r="C90" s="31" t="s">
        <v>612</v>
      </c>
      <c r="D90" s="23" t="s">
        <v>228</v>
      </c>
      <c r="E90" s="47" t="s">
        <v>130</v>
      </c>
      <c r="F90" s="21" t="s">
        <v>613</v>
      </c>
      <c r="G90" s="21">
        <v>7</v>
      </c>
      <c r="H90" s="21">
        <v>6</v>
      </c>
      <c r="I90" s="21">
        <v>10</v>
      </c>
      <c r="J90" s="21">
        <v>4</v>
      </c>
      <c r="K90" s="21"/>
    </row>
    <row r="91" spans="2:11" ht="27.6" x14ac:dyDescent="0.3">
      <c r="B91" s="38">
        <v>7</v>
      </c>
      <c r="C91" s="31" t="s">
        <v>612</v>
      </c>
      <c r="D91" s="23" t="s">
        <v>41</v>
      </c>
      <c r="E91" s="47" t="s">
        <v>131</v>
      </c>
      <c r="F91" s="21" t="s">
        <v>614</v>
      </c>
      <c r="G91" s="21" t="s">
        <v>615</v>
      </c>
      <c r="H91" s="21" t="s">
        <v>616</v>
      </c>
      <c r="I91" s="21" t="s">
        <v>617</v>
      </c>
      <c r="J91" s="21" t="s">
        <v>618</v>
      </c>
      <c r="K91" s="21"/>
    </row>
    <row r="92" spans="2:11" ht="27.6" x14ac:dyDescent="0.3">
      <c r="B92" s="38">
        <v>7</v>
      </c>
      <c r="C92" s="31" t="s">
        <v>612</v>
      </c>
      <c r="D92" s="61" t="s">
        <v>230</v>
      </c>
      <c r="E92" s="47" t="s">
        <v>132</v>
      </c>
      <c r="F92" s="21" t="s">
        <v>619</v>
      </c>
      <c r="G92" s="21" t="s">
        <v>620</v>
      </c>
      <c r="H92" s="21" t="s">
        <v>621</v>
      </c>
      <c r="I92" s="21" t="s">
        <v>622</v>
      </c>
      <c r="J92" s="21" t="s">
        <v>623</v>
      </c>
      <c r="K92" s="21"/>
    </row>
    <row r="93" spans="2:11" x14ac:dyDescent="0.3">
      <c r="B93" s="38"/>
      <c r="C93" s="31"/>
      <c r="D93" s="23"/>
      <c r="E93" s="47" t="s">
        <v>133</v>
      </c>
      <c r="F93" s="21"/>
      <c r="G93" s="21"/>
      <c r="H93" s="21"/>
      <c r="I93" s="21"/>
      <c r="J93" s="21"/>
      <c r="K93" s="21"/>
    </row>
    <row r="94" spans="2:11" x14ac:dyDescent="0.3">
      <c r="B94" s="38"/>
      <c r="C94" s="31"/>
      <c r="D94" s="23"/>
      <c r="E94" s="47" t="s">
        <v>134</v>
      </c>
      <c r="F94" s="21"/>
      <c r="G94" s="21"/>
      <c r="H94" s="21"/>
      <c r="I94" s="21"/>
      <c r="J94" s="21"/>
      <c r="K94" s="21"/>
    </row>
    <row r="95" spans="2:11" x14ac:dyDescent="0.3">
      <c r="B95" s="38"/>
      <c r="C95" s="31"/>
      <c r="D95" s="23"/>
      <c r="E95" s="47" t="s">
        <v>135</v>
      </c>
      <c r="F95" s="21"/>
      <c r="G95" s="21"/>
      <c r="H95" s="21"/>
      <c r="I95" s="21"/>
      <c r="J95" s="21"/>
      <c r="K95" s="21"/>
    </row>
    <row r="96" spans="2:11" x14ac:dyDescent="0.3">
      <c r="B96" s="38"/>
      <c r="C96" s="31"/>
      <c r="D96" s="23"/>
      <c r="E96" s="47" t="s">
        <v>136</v>
      </c>
      <c r="F96" s="21"/>
      <c r="G96" s="21"/>
      <c r="H96" s="21"/>
      <c r="I96" s="21"/>
      <c r="J96" s="21"/>
      <c r="K96" s="21"/>
    </row>
    <row r="97" spans="2:11" x14ac:dyDescent="0.3">
      <c r="B97" s="38"/>
      <c r="C97" s="31"/>
      <c r="D97" s="23"/>
      <c r="E97" s="47" t="s">
        <v>137</v>
      </c>
      <c r="F97" s="21"/>
      <c r="G97" s="21"/>
      <c r="H97" s="21"/>
      <c r="I97" s="21"/>
      <c r="J97" s="21"/>
      <c r="K97" s="21"/>
    </row>
    <row r="98" spans="2:11" x14ac:dyDescent="0.3">
      <c r="B98" s="38"/>
      <c r="C98" s="31"/>
      <c r="D98" s="23"/>
      <c r="E98" s="47" t="s">
        <v>138</v>
      </c>
      <c r="F98" s="21"/>
      <c r="G98" s="21"/>
      <c r="H98" s="21"/>
      <c r="I98" s="21"/>
      <c r="J98" s="21"/>
      <c r="K98" s="21"/>
    </row>
    <row r="99" spans="2:11" x14ac:dyDescent="0.3">
      <c r="B99" s="38"/>
      <c r="C99" s="31"/>
      <c r="D99" s="23"/>
      <c r="E99" s="47" t="s">
        <v>139</v>
      </c>
      <c r="F99" s="21"/>
      <c r="G99" s="21"/>
      <c r="H99" s="21"/>
      <c r="I99" s="21"/>
      <c r="J99" s="21"/>
      <c r="K99" s="21"/>
    </row>
    <row r="100" spans="2:11" x14ac:dyDescent="0.3">
      <c r="B100" s="38"/>
      <c r="C100" s="31"/>
      <c r="D100" s="23"/>
      <c r="E100" s="47" t="s">
        <v>140</v>
      </c>
      <c r="F100" s="21"/>
      <c r="G100" s="21"/>
      <c r="H100" s="21"/>
      <c r="I100" s="21"/>
      <c r="J100" s="21"/>
      <c r="K100" s="21"/>
    </row>
    <row r="101" spans="2:11" x14ac:dyDescent="0.3">
      <c r="B101" s="38"/>
      <c r="C101" s="31"/>
      <c r="D101" s="23"/>
      <c r="E101" s="47" t="s">
        <v>141</v>
      </c>
      <c r="F101" s="21"/>
      <c r="G101" s="21"/>
      <c r="H101" s="21"/>
      <c r="I101" s="21"/>
      <c r="J101" s="21"/>
      <c r="K101" s="21"/>
    </row>
    <row r="102" spans="2:11" x14ac:dyDescent="0.3">
      <c r="B102" s="38"/>
      <c r="C102" s="31"/>
      <c r="D102" s="23"/>
      <c r="E102" s="47" t="s">
        <v>142</v>
      </c>
      <c r="F102" s="21"/>
      <c r="G102" s="21"/>
      <c r="H102" s="21"/>
      <c r="I102" s="21"/>
      <c r="J102" s="21"/>
      <c r="K102" s="21"/>
    </row>
    <row r="103" spans="2:11" x14ac:dyDescent="0.3">
      <c r="B103" s="38"/>
      <c r="C103" s="31"/>
      <c r="D103" s="23"/>
      <c r="E103" s="47" t="s">
        <v>143</v>
      </c>
      <c r="F103" s="21"/>
      <c r="G103" s="21"/>
      <c r="H103" s="21"/>
      <c r="I103" s="21"/>
      <c r="J103" s="21"/>
      <c r="K103" s="21"/>
    </row>
    <row r="104" spans="2:11" x14ac:dyDescent="0.3">
      <c r="B104" s="38"/>
      <c r="C104" s="31"/>
      <c r="D104" s="23"/>
      <c r="E104" s="47" t="s">
        <v>144</v>
      </c>
      <c r="F104" s="21"/>
      <c r="G104" s="21"/>
      <c r="H104" s="21"/>
      <c r="I104" s="21"/>
      <c r="J104" s="21"/>
      <c r="K104" s="21"/>
    </row>
    <row r="105" spans="2:11" x14ac:dyDescent="0.3">
      <c r="B105" s="38"/>
      <c r="C105" s="31"/>
      <c r="D105" s="23"/>
      <c r="E105" s="47" t="s">
        <v>145</v>
      </c>
      <c r="F105" s="21"/>
      <c r="G105" s="21"/>
      <c r="H105" s="21"/>
      <c r="I105" s="21"/>
      <c r="J105" s="21"/>
      <c r="K105" s="21"/>
    </row>
    <row r="106" spans="2:11" x14ac:dyDescent="0.3">
      <c r="B106" s="38"/>
      <c r="C106" s="31"/>
      <c r="D106" s="23"/>
      <c r="E106" s="47" t="s">
        <v>146</v>
      </c>
      <c r="F106" s="21"/>
      <c r="G106" s="21"/>
      <c r="H106" s="21"/>
      <c r="I106" s="21"/>
      <c r="J106" s="21"/>
      <c r="K106" s="21"/>
    </row>
    <row r="107" spans="2:11" x14ac:dyDescent="0.3">
      <c r="B107" s="38"/>
      <c r="C107" s="31"/>
      <c r="D107" s="23"/>
      <c r="E107" s="47" t="s">
        <v>147</v>
      </c>
      <c r="F107" s="21"/>
      <c r="G107" s="21"/>
      <c r="H107" s="21"/>
      <c r="I107" s="21"/>
      <c r="J107" s="21"/>
      <c r="K107" s="21"/>
    </row>
    <row r="108" spans="2:11" x14ac:dyDescent="0.3">
      <c r="B108" s="38"/>
      <c r="C108" s="31"/>
      <c r="D108" s="23"/>
      <c r="E108" s="47" t="s">
        <v>148</v>
      </c>
      <c r="F108" s="21"/>
      <c r="G108" s="21"/>
      <c r="H108" s="21"/>
      <c r="I108" s="21"/>
      <c r="J108" s="21"/>
      <c r="K108" s="21"/>
    </row>
    <row r="109" spans="2:11" x14ac:dyDescent="0.3">
      <c r="B109" s="38"/>
      <c r="C109" s="31"/>
      <c r="D109" s="23"/>
      <c r="E109" s="47" t="s">
        <v>149</v>
      </c>
      <c r="F109" s="21"/>
      <c r="G109" s="21"/>
      <c r="H109" s="21"/>
      <c r="I109" s="21"/>
      <c r="J109" s="21"/>
      <c r="K109" s="21"/>
    </row>
    <row r="110" spans="2:11" x14ac:dyDescent="0.3">
      <c r="B110" s="38"/>
      <c r="C110" s="31"/>
      <c r="D110" s="23"/>
      <c r="E110" s="47" t="s">
        <v>150</v>
      </c>
      <c r="F110" s="21"/>
      <c r="G110" s="21"/>
      <c r="H110" s="21"/>
      <c r="I110" s="21"/>
      <c r="J110" s="21"/>
      <c r="K110" s="21"/>
    </row>
    <row r="111" spans="2:11" x14ac:dyDescent="0.3">
      <c r="B111" s="38"/>
      <c r="C111" s="31"/>
      <c r="D111" s="23"/>
      <c r="E111" s="47" t="s">
        <v>151</v>
      </c>
      <c r="F111" s="21"/>
      <c r="G111" s="21"/>
      <c r="H111" s="21"/>
      <c r="I111" s="21"/>
      <c r="J111" s="21"/>
      <c r="K111" s="21"/>
    </row>
    <row r="112" spans="2:11" x14ac:dyDescent="0.3">
      <c r="B112" s="38"/>
      <c r="C112" s="31"/>
      <c r="D112" s="23"/>
      <c r="E112" s="47" t="s">
        <v>152</v>
      </c>
      <c r="F112" s="21"/>
      <c r="G112" s="21"/>
      <c r="H112" s="21"/>
      <c r="I112" s="21"/>
      <c r="J112" s="21"/>
      <c r="K112" s="21"/>
    </row>
    <row r="113" spans="2:11" x14ac:dyDescent="0.3">
      <c r="B113" s="38"/>
      <c r="C113" s="31"/>
      <c r="D113" s="23"/>
      <c r="E113" s="47" t="s">
        <v>153</v>
      </c>
      <c r="F113" s="21"/>
      <c r="G113" s="21"/>
      <c r="H113" s="21"/>
      <c r="I113" s="21"/>
      <c r="J113" s="21"/>
      <c r="K113" s="21"/>
    </row>
    <row r="114" spans="2:11" x14ac:dyDescent="0.3">
      <c r="B114" s="38"/>
      <c r="C114" s="31"/>
      <c r="D114" s="23"/>
      <c r="E114" s="47" t="s">
        <v>154</v>
      </c>
      <c r="F114" s="21"/>
      <c r="G114" s="21"/>
      <c r="H114" s="21"/>
      <c r="I114" s="21"/>
      <c r="J114" s="21"/>
      <c r="K114" s="21"/>
    </row>
    <row r="115" spans="2:11" x14ac:dyDescent="0.3">
      <c r="B115" s="38"/>
      <c r="C115" s="31"/>
      <c r="D115" s="23"/>
      <c r="E115" s="47" t="s">
        <v>155</v>
      </c>
      <c r="F115" s="21"/>
      <c r="G115" s="21"/>
      <c r="H115" s="21"/>
      <c r="I115" s="21"/>
      <c r="J115" s="21"/>
      <c r="K115" s="21"/>
    </row>
    <row r="116" spans="2:11" x14ac:dyDescent="0.3">
      <c r="B116" s="38"/>
      <c r="C116" s="31"/>
      <c r="D116" s="23"/>
      <c r="E116" s="47" t="s">
        <v>156</v>
      </c>
      <c r="F116" s="21"/>
      <c r="G116" s="21"/>
      <c r="H116" s="21"/>
      <c r="I116" s="21"/>
      <c r="J116" s="21"/>
      <c r="K116" s="21"/>
    </row>
    <row r="117" spans="2:11" x14ac:dyDescent="0.3">
      <c r="B117" s="38"/>
      <c r="C117" s="31"/>
      <c r="D117" s="23"/>
      <c r="E117" s="47" t="s">
        <v>157</v>
      </c>
      <c r="F117" s="21"/>
      <c r="G117" s="21"/>
      <c r="H117" s="21"/>
      <c r="I117" s="21"/>
      <c r="J117" s="21"/>
      <c r="K117" s="21"/>
    </row>
    <row r="118" spans="2:11" x14ac:dyDescent="0.3">
      <c r="B118" s="38"/>
      <c r="C118" s="31"/>
      <c r="D118" s="23"/>
      <c r="E118" s="47" t="s">
        <v>158</v>
      </c>
      <c r="F118" s="21"/>
      <c r="G118" s="21"/>
      <c r="H118" s="21"/>
      <c r="I118" s="21"/>
      <c r="J118" s="21"/>
      <c r="K118" s="21"/>
    </row>
    <row r="119" spans="2:11" x14ac:dyDescent="0.3">
      <c r="B119" s="38"/>
      <c r="C119" s="31"/>
      <c r="D119" s="23"/>
      <c r="E119" s="47" t="s">
        <v>159</v>
      </c>
      <c r="F119" s="21"/>
      <c r="G119" s="21"/>
      <c r="H119" s="21"/>
      <c r="I119" s="21"/>
      <c r="J119" s="21"/>
      <c r="K119" s="21"/>
    </row>
    <row r="120" spans="2:11" x14ac:dyDescent="0.3">
      <c r="B120" s="38"/>
      <c r="C120" s="31"/>
      <c r="D120" s="23"/>
      <c r="E120" s="47" t="s">
        <v>160</v>
      </c>
      <c r="F120" s="21"/>
      <c r="G120" s="21"/>
      <c r="H120" s="21"/>
      <c r="I120" s="21"/>
      <c r="J120" s="21"/>
      <c r="K120" s="21"/>
    </row>
    <row r="121" spans="2:11" x14ac:dyDescent="0.3">
      <c r="B121" s="38"/>
      <c r="C121" s="31"/>
      <c r="D121" s="23"/>
      <c r="E121" s="47" t="s">
        <v>820</v>
      </c>
      <c r="F121" s="21"/>
      <c r="G121" s="21"/>
      <c r="H121" s="21"/>
      <c r="I121" s="21"/>
      <c r="J121" s="21"/>
      <c r="K121" s="21"/>
    </row>
    <row r="122" spans="2:11" x14ac:dyDescent="0.3">
      <c r="B122" s="38"/>
      <c r="C122" s="31"/>
      <c r="D122" s="23"/>
      <c r="E122" s="47" t="s">
        <v>821</v>
      </c>
      <c r="F122" s="21"/>
      <c r="G122" s="21"/>
      <c r="H122" s="21"/>
      <c r="I122" s="21"/>
      <c r="J122" s="21"/>
      <c r="K122" s="21"/>
    </row>
    <row r="123" spans="2:11" x14ac:dyDescent="0.3">
      <c r="B123" s="38"/>
      <c r="C123" s="31"/>
      <c r="D123" s="23"/>
      <c r="E123" s="47" t="s">
        <v>822</v>
      </c>
      <c r="F123" s="21"/>
      <c r="G123" s="21"/>
      <c r="H123" s="21"/>
      <c r="I123" s="21"/>
      <c r="J123" s="21"/>
      <c r="K123" s="21"/>
    </row>
    <row r="124" spans="2:11" x14ac:dyDescent="0.3">
      <c r="B124" s="38"/>
      <c r="C124" s="31"/>
      <c r="D124" s="23"/>
      <c r="E124" s="47" t="s">
        <v>823</v>
      </c>
      <c r="F124" s="21"/>
      <c r="G124" s="21"/>
      <c r="H124" s="21"/>
      <c r="I124" s="21"/>
      <c r="J124" s="21"/>
      <c r="K124" s="21"/>
    </row>
    <row r="125" spans="2:11" x14ac:dyDescent="0.3">
      <c r="B125" s="38"/>
      <c r="C125" s="31"/>
      <c r="D125" s="23"/>
      <c r="E125" s="47" t="s">
        <v>824</v>
      </c>
      <c r="F125" s="21"/>
      <c r="G125" s="21"/>
      <c r="H125" s="21"/>
      <c r="I125" s="21"/>
      <c r="J125" s="21"/>
      <c r="K125" s="21"/>
    </row>
    <row r="126" spans="2:11" x14ac:dyDescent="0.3">
      <c r="B126" s="38"/>
      <c r="C126" s="31"/>
      <c r="D126" s="23"/>
      <c r="E126" s="47" t="s">
        <v>825</v>
      </c>
      <c r="F126" s="21"/>
      <c r="G126" s="21"/>
      <c r="H126" s="21"/>
      <c r="I126" s="21"/>
      <c r="J126" s="21"/>
      <c r="K126" s="21"/>
    </row>
    <row r="127" spans="2:11" x14ac:dyDescent="0.3">
      <c r="B127" s="38"/>
      <c r="C127" s="31"/>
      <c r="D127" s="23"/>
      <c r="E127" s="47" t="s">
        <v>826</v>
      </c>
      <c r="F127" s="21"/>
      <c r="G127" s="21"/>
      <c r="H127" s="21"/>
      <c r="I127" s="21"/>
      <c r="J127" s="21"/>
      <c r="K127" s="21"/>
    </row>
    <row r="128" spans="2:11" x14ac:dyDescent="0.3">
      <c r="B128" s="38"/>
      <c r="C128" s="31"/>
      <c r="D128" s="23"/>
      <c r="E128" s="47" t="s">
        <v>827</v>
      </c>
      <c r="F128" s="21"/>
      <c r="G128" s="21"/>
      <c r="H128" s="21"/>
      <c r="I128" s="21"/>
      <c r="J128" s="21"/>
      <c r="K128" s="21"/>
    </row>
    <row r="129" spans="2:11" x14ac:dyDescent="0.3">
      <c r="B129" s="38"/>
      <c r="C129" s="31"/>
      <c r="D129" s="23"/>
      <c r="E129" s="47" t="s">
        <v>828</v>
      </c>
      <c r="F129" s="21"/>
      <c r="G129" s="21"/>
      <c r="H129" s="21"/>
      <c r="I129" s="21"/>
      <c r="J129" s="21"/>
      <c r="K129" s="21"/>
    </row>
    <row r="130" spans="2:11" x14ac:dyDescent="0.3">
      <c r="B130" s="38"/>
      <c r="C130" s="31"/>
      <c r="D130" s="23"/>
      <c r="E130" s="47" t="s">
        <v>829</v>
      </c>
      <c r="F130" s="21"/>
      <c r="G130" s="21"/>
      <c r="H130" s="21"/>
      <c r="I130" s="21"/>
      <c r="J130" s="21"/>
      <c r="K130" s="21"/>
    </row>
    <row r="131" spans="2:11" x14ac:dyDescent="0.3">
      <c r="B131" s="38"/>
      <c r="C131" s="31"/>
      <c r="D131" s="23"/>
      <c r="E131" s="47" t="s">
        <v>830</v>
      </c>
      <c r="F131" s="21"/>
      <c r="G131" s="21"/>
      <c r="H131" s="21"/>
      <c r="I131" s="21"/>
      <c r="J131" s="21"/>
      <c r="K131" s="21"/>
    </row>
    <row r="132" spans="2:11" x14ac:dyDescent="0.3">
      <c r="B132" s="38"/>
      <c r="C132" s="31"/>
      <c r="D132" s="23"/>
      <c r="E132" s="47" t="s">
        <v>831</v>
      </c>
      <c r="F132" s="21"/>
      <c r="G132" s="21"/>
      <c r="H132" s="21"/>
      <c r="I132" s="21"/>
      <c r="J132" s="21"/>
      <c r="K132" s="21"/>
    </row>
    <row r="133" spans="2:11" x14ac:dyDescent="0.3">
      <c r="B133" s="38"/>
      <c r="C133" s="31"/>
      <c r="D133" s="23"/>
      <c r="E133" s="47" t="s">
        <v>832</v>
      </c>
      <c r="F133" s="21"/>
      <c r="G133" s="21"/>
      <c r="H133" s="21"/>
      <c r="I133" s="21"/>
      <c r="J133" s="21"/>
      <c r="K133" s="21"/>
    </row>
    <row r="134" spans="2:11" x14ac:dyDescent="0.3">
      <c r="B134" s="38"/>
      <c r="C134" s="31"/>
      <c r="D134" s="23"/>
      <c r="E134" s="1"/>
      <c r="F134" s="21"/>
      <c r="G134" s="21"/>
      <c r="H134" s="21"/>
      <c r="I134" s="21"/>
      <c r="J134" s="21"/>
      <c r="K134" s="21"/>
    </row>
    <row r="135" spans="2:11" x14ac:dyDescent="0.3">
      <c r="B135" s="38"/>
      <c r="C135" s="31"/>
      <c r="D135" s="23"/>
      <c r="F135" s="21"/>
      <c r="G135" s="21"/>
      <c r="H135" s="21"/>
      <c r="I135" s="21"/>
      <c r="J135" s="21"/>
      <c r="K135" s="21"/>
    </row>
    <row r="136" spans="2:11" x14ac:dyDescent="0.3">
      <c r="B136" s="38"/>
      <c r="C136" s="31"/>
      <c r="D136" s="23"/>
      <c r="F136" s="21"/>
      <c r="G136" s="21"/>
      <c r="H136" s="21"/>
      <c r="I136" s="21"/>
      <c r="J136" s="21"/>
      <c r="K136" s="21"/>
    </row>
    <row r="137" spans="2:11" x14ac:dyDescent="0.3">
      <c r="B137" s="38"/>
      <c r="C137" s="31"/>
      <c r="D137" s="23"/>
      <c r="F137" s="21"/>
      <c r="G137" s="21"/>
      <c r="H137" s="21"/>
      <c r="I137" s="21"/>
      <c r="J137" s="21"/>
      <c r="K137" s="21"/>
    </row>
    <row r="138" spans="2:11" x14ac:dyDescent="0.3">
      <c r="B138" s="38"/>
      <c r="C138" s="31"/>
      <c r="D138" s="23"/>
      <c r="F138" s="21"/>
      <c r="G138" s="21"/>
      <c r="H138" s="21"/>
      <c r="I138" s="21"/>
      <c r="J138" s="21"/>
      <c r="K138" s="21"/>
    </row>
    <row r="139" spans="2:11" x14ac:dyDescent="0.3">
      <c r="B139" s="38"/>
      <c r="C139" s="31"/>
      <c r="D139" s="23"/>
      <c r="F139" s="21"/>
      <c r="G139" s="21"/>
      <c r="H139" s="21"/>
      <c r="I139" s="21"/>
      <c r="J139" s="21"/>
      <c r="K139" s="21"/>
    </row>
    <row r="140" spans="2:11" x14ac:dyDescent="0.3">
      <c r="B140" s="38"/>
      <c r="C140" s="31"/>
      <c r="D140" s="23"/>
      <c r="F140" s="21"/>
      <c r="G140" s="21"/>
      <c r="H140" s="21"/>
      <c r="I140" s="21"/>
      <c r="J140" s="21"/>
      <c r="K140" s="21"/>
    </row>
    <row r="141" spans="2:11" x14ac:dyDescent="0.3">
      <c r="B141" s="38"/>
      <c r="C141" s="31"/>
      <c r="D141" s="23"/>
      <c r="F141" s="21"/>
      <c r="G141" s="21"/>
      <c r="H141" s="21"/>
      <c r="I141" s="21"/>
      <c r="J141" s="21"/>
      <c r="K141" s="21"/>
    </row>
    <row r="142" spans="2:11" x14ac:dyDescent="0.3">
      <c r="B142" s="38"/>
      <c r="C142" s="31"/>
      <c r="D142" s="23"/>
      <c r="F142" s="21"/>
      <c r="G142" s="21"/>
      <c r="H142" s="21"/>
      <c r="I142" s="21"/>
      <c r="J142" s="21"/>
      <c r="K142" s="21"/>
    </row>
    <row r="143" spans="2:11" x14ac:dyDescent="0.3">
      <c r="B143" s="38"/>
      <c r="C143" s="31"/>
      <c r="D143" s="23"/>
      <c r="F143" s="21"/>
      <c r="G143" s="21"/>
      <c r="H143" s="21"/>
      <c r="I143" s="21"/>
      <c r="J143" s="21"/>
      <c r="K143" s="21"/>
    </row>
    <row r="144" spans="2:11" x14ac:dyDescent="0.3">
      <c r="B144" s="38"/>
      <c r="C144" s="31"/>
      <c r="D144" s="23"/>
      <c r="F144" s="21"/>
      <c r="G144" s="21"/>
      <c r="H144" s="21"/>
      <c r="I144" s="21"/>
      <c r="J144" s="21"/>
      <c r="K144" s="21"/>
    </row>
    <row r="145" spans="2:11" x14ac:dyDescent="0.3">
      <c r="B145" s="38"/>
      <c r="C145" s="31"/>
      <c r="D145" s="23"/>
      <c r="F145" s="21"/>
      <c r="G145" s="21"/>
      <c r="H145" s="21"/>
      <c r="I145" s="21"/>
      <c r="J145" s="21"/>
      <c r="K145" s="21"/>
    </row>
    <row r="146" spans="2:11" x14ac:dyDescent="0.3">
      <c r="B146" s="38"/>
      <c r="C146" s="31"/>
      <c r="D146" s="23"/>
      <c r="F146" s="21"/>
      <c r="G146" s="21"/>
      <c r="H146" s="21"/>
      <c r="I146" s="21"/>
      <c r="J146" s="21"/>
      <c r="K146" s="21"/>
    </row>
    <row r="147" spans="2:11" x14ac:dyDescent="0.3">
      <c r="B147" s="38"/>
      <c r="C147" s="31"/>
      <c r="D147" s="23"/>
      <c r="F147" s="21"/>
      <c r="G147" s="21"/>
      <c r="H147" s="21"/>
      <c r="I147" s="21"/>
      <c r="J147" s="21"/>
      <c r="K147" s="21"/>
    </row>
    <row r="148" spans="2:11" x14ac:dyDescent="0.3">
      <c r="B148" s="38"/>
      <c r="C148" s="31"/>
      <c r="D148" s="23"/>
      <c r="F148" s="21"/>
      <c r="G148" s="21"/>
      <c r="H148" s="21"/>
      <c r="I148" s="21"/>
      <c r="J148" s="21"/>
      <c r="K148" s="21"/>
    </row>
    <row r="149" spans="2:11" x14ac:dyDescent="0.3">
      <c r="B149" s="38"/>
      <c r="C149" s="31"/>
      <c r="D149" s="23"/>
      <c r="F149" s="21"/>
      <c r="G149" s="21"/>
      <c r="H149" s="21"/>
      <c r="I149" s="21"/>
      <c r="J149" s="21"/>
      <c r="K149" s="21"/>
    </row>
    <row r="150" spans="2:11" x14ac:dyDescent="0.3">
      <c r="B150" s="38"/>
      <c r="C150" s="31"/>
      <c r="D150" s="23"/>
      <c r="F150" s="21"/>
      <c r="G150" s="21"/>
      <c r="H150" s="21"/>
      <c r="I150" s="21"/>
      <c r="J150" s="21"/>
      <c r="K150" s="21"/>
    </row>
    <row r="151" spans="2:11" x14ac:dyDescent="0.3">
      <c r="B151" s="38"/>
      <c r="C151" s="31"/>
      <c r="D151" s="23"/>
      <c r="F151" s="21"/>
      <c r="G151" s="21"/>
      <c r="H151" s="21"/>
      <c r="I151" s="21"/>
      <c r="J151" s="21"/>
      <c r="K151" s="21"/>
    </row>
    <row r="152" spans="2:11" x14ac:dyDescent="0.3">
      <c r="B152" s="38"/>
      <c r="C152" s="31"/>
      <c r="D152" s="23"/>
      <c r="F152" s="21"/>
      <c r="G152" s="21"/>
      <c r="H152" s="21"/>
      <c r="I152" s="21"/>
      <c r="J152" s="21"/>
      <c r="K152" s="21"/>
    </row>
    <row r="153" spans="2:11" x14ac:dyDescent="0.3">
      <c r="B153" s="38"/>
      <c r="C153" s="31"/>
      <c r="D153" s="23"/>
      <c r="F153" s="21"/>
      <c r="G153" s="21"/>
      <c r="H153" s="21"/>
      <c r="I153" s="21"/>
      <c r="J153" s="21"/>
      <c r="K153" s="21"/>
    </row>
    <row r="154" spans="2:11" x14ac:dyDescent="0.3">
      <c r="B154" s="38"/>
      <c r="C154" s="31"/>
      <c r="D154" s="23"/>
      <c r="F154" s="21"/>
      <c r="G154" s="21"/>
      <c r="H154" s="21"/>
      <c r="I154" s="21"/>
      <c r="J154" s="21"/>
      <c r="K154" s="21"/>
    </row>
    <row r="155" spans="2:11" x14ac:dyDescent="0.3">
      <c r="B155" s="38"/>
      <c r="C155" s="31"/>
      <c r="D155" s="23"/>
      <c r="F155" s="21"/>
      <c r="G155" s="21"/>
      <c r="H155" s="21"/>
      <c r="I155" s="21"/>
      <c r="J155" s="21"/>
      <c r="K155" s="21"/>
    </row>
    <row r="156" spans="2:11" x14ac:dyDescent="0.3">
      <c r="B156" s="38"/>
      <c r="C156" s="31"/>
      <c r="D156" s="23"/>
      <c r="F156" s="21"/>
      <c r="G156" s="21"/>
      <c r="H156" s="21"/>
      <c r="I156" s="21"/>
      <c r="J156" s="21"/>
      <c r="K156" s="21"/>
    </row>
    <row r="157" spans="2:11" x14ac:dyDescent="0.3">
      <c r="B157" s="38"/>
      <c r="C157" s="31"/>
      <c r="D157" s="23"/>
      <c r="F157" s="21"/>
      <c r="G157" s="21"/>
      <c r="H157" s="21"/>
      <c r="I157" s="21"/>
      <c r="J157" s="21"/>
      <c r="K157" s="21"/>
    </row>
    <row r="158" spans="2:11" x14ac:dyDescent="0.3">
      <c r="B158" s="38"/>
      <c r="C158" s="31"/>
      <c r="D158" s="23"/>
      <c r="F158" s="21"/>
      <c r="G158" s="21"/>
      <c r="H158" s="21"/>
      <c r="I158" s="21"/>
      <c r="J158" s="21"/>
      <c r="K158" s="21"/>
    </row>
    <row r="159" spans="2:11" x14ac:dyDescent="0.3">
      <c r="B159" s="38"/>
      <c r="C159" s="31"/>
      <c r="D159" s="23"/>
      <c r="F159" s="21"/>
      <c r="G159" s="21"/>
      <c r="H159" s="21"/>
      <c r="I159" s="21"/>
      <c r="J159" s="21"/>
      <c r="K159" s="21"/>
    </row>
    <row r="160" spans="2:11" x14ac:dyDescent="0.3">
      <c r="B160" s="38"/>
      <c r="C160" s="31"/>
      <c r="D160" s="23"/>
      <c r="F160" s="21"/>
      <c r="G160" s="21"/>
      <c r="H160" s="21"/>
      <c r="I160" s="21"/>
      <c r="J160" s="21"/>
      <c r="K160" s="21"/>
    </row>
    <row r="161" spans="2:11" x14ac:dyDescent="0.3">
      <c r="B161" s="38"/>
      <c r="C161" s="31"/>
      <c r="D161" s="23"/>
      <c r="F161" s="21"/>
      <c r="G161" s="21"/>
      <c r="H161" s="21"/>
      <c r="I161" s="21"/>
      <c r="J161" s="21"/>
      <c r="K161" s="21"/>
    </row>
    <row r="162" spans="2:11" x14ac:dyDescent="0.3">
      <c r="B162" s="38"/>
      <c r="C162" s="31"/>
      <c r="D162" s="23"/>
      <c r="F162" s="21"/>
      <c r="G162" s="21"/>
      <c r="H162" s="21"/>
      <c r="I162" s="21"/>
      <c r="J162" s="21"/>
      <c r="K162" s="21"/>
    </row>
    <row r="163" spans="2:11" x14ac:dyDescent="0.3">
      <c r="B163" s="38"/>
      <c r="C163" s="31"/>
      <c r="D163" s="23"/>
      <c r="F163" s="21"/>
      <c r="G163" s="21"/>
      <c r="H163" s="21"/>
      <c r="I163" s="21"/>
      <c r="J163" s="21"/>
      <c r="K163" s="21"/>
    </row>
    <row r="164" spans="2:11" x14ac:dyDescent="0.3">
      <c r="B164" s="38"/>
      <c r="C164" s="31"/>
      <c r="D164" s="23"/>
      <c r="F164" s="21"/>
      <c r="G164" s="21"/>
      <c r="H164" s="21"/>
      <c r="I164" s="21"/>
      <c r="J164" s="21"/>
      <c r="K164" s="21"/>
    </row>
    <row r="165" spans="2:11" x14ac:dyDescent="0.3">
      <c r="B165" s="38"/>
      <c r="C165" s="31"/>
      <c r="D165" s="23"/>
      <c r="F165" s="21"/>
      <c r="G165" s="21"/>
      <c r="H165" s="21"/>
      <c r="I165" s="21"/>
      <c r="J165" s="21"/>
      <c r="K165" s="21"/>
    </row>
    <row r="166" spans="2:11" x14ac:dyDescent="0.3">
      <c r="B166" s="38"/>
      <c r="C166" s="31"/>
      <c r="D166" s="23"/>
      <c r="F166" s="21"/>
      <c r="G166" s="21"/>
      <c r="H166" s="21"/>
      <c r="I166" s="21"/>
      <c r="J166" s="21"/>
      <c r="K166" s="21"/>
    </row>
    <row r="167" spans="2:11" x14ac:dyDescent="0.3">
      <c r="B167" s="38"/>
      <c r="C167" s="31"/>
      <c r="D167" s="23"/>
      <c r="F167" s="21"/>
      <c r="G167" s="21"/>
      <c r="H167" s="21"/>
      <c r="I167" s="21"/>
      <c r="J167" s="21"/>
      <c r="K167" s="21"/>
    </row>
    <row r="168" spans="2:11" x14ac:dyDescent="0.3">
      <c r="B168" s="38"/>
      <c r="C168" s="31"/>
      <c r="D168" s="23"/>
      <c r="F168" s="21"/>
      <c r="G168" s="21"/>
      <c r="H168" s="21"/>
      <c r="I168" s="21"/>
      <c r="J168" s="21"/>
      <c r="K168" s="21"/>
    </row>
    <row r="169" spans="2:11" x14ac:dyDescent="0.3">
      <c r="B169" s="38"/>
      <c r="C169" s="31"/>
      <c r="D169" s="23"/>
      <c r="F169" s="21"/>
      <c r="G169" s="21"/>
      <c r="H169" s="21"/>
      <c r="I169" s="21"/>
      <c r="J169" s="21"/>
      <c r="K169" s="21"/>
    </row>
    <row r="170" spans="2:11" x14ac:dyDescent="0.3">
      <c r="B170" s="38"/>
      <c r="C170" s="31"/>
      <c r="D170" s="23"/>
      <c r="F170" s="21"/>
      <c r="G170" s="21"/>
      <c r="H170" s="21"/>
      <c r="I170" s="21"/>
      <c r="J170" s="21"/>
      <c r="K170" s="21"/>
    </row>
    <row r="171" spans="2:11" x14ac:dyDescent="0.3">
      <c r="B171" s="38"/>
      <c r="C171" s="31"/>
      <c r="D171" s="23"/>
      <c r="F171" s="21"/>
      <c r="G171" s="21"/>
      <c r="H171" s="21"/>
      <c r="I171" s="21"/>
      <c r="J171" s="21"/>
      <c r="K171" s="21"/>
    </row>
    <row r="172" spans="2:11" x14ac:dyDescent="0.3">
      <c r="B172" s="38"/>
      <c r="C172" s="31"/>
      <c r="D172" s="23"/>
      <c r="F172" s="21"/>
      <c r="G172" s="21"/>
      <c r="H172" s="21"/>
      <c r="I172" s="21"/>
      <c r="J172" s="21"/>
      <c r="K172" s="21"/>
    </row>
    <row r="173" spans="2:11" x14ac:dyDescent="0.3">
      <c r="B173" s="38"/>
      <c r="C173" s="31"/>
      <c r="D173" s="23"/>
      <c r="F173" s="21"/>
      <c r="G173" s="21"/>
      <c r="H173" s="21"/>
      <c r="I173" s="21"/>
      <c r="J173" s="21"/>
      <c r="K173" s="21"/>
    </row>
    <row r="174" spans="2:11" x14ac:dyDescent="0.3">
      <c r="B174" s="38"/>
      <c r="C174" s="31"/>
      <c r="D174" s="23"/>
      <c r="F174" s="21"/>
      <c r="G174" s="21"/>
      <c r="H174" s="21"/>
      <c r="I174" s="21"/>
      <c r="J174" s="21"/>
      <c r="K174" s="21"/>
    </row>
    <row r="175" spans="2:11" x14ac:dyDescent="0.3">
      <c r="B175" s="38"/>
      <c r="C175" s="31"/>
      <c r="D175" s="23"/>
      <c r="F175" s="21"/>
      <c r="G175" s="21"/>
      <c r="H175" s="21"/>
      <c r="I175" s="21"/>
      <c r="J175" s="21"/>
      <c r="K175" s="21"/>
    </row>
    <row r="176" spans="2:11" x14ac:dyDescent="0.3">
      <c r="B176" s="38"/>
      <c r="C176" s="31"/>
      <c r="D176" s="23"/>
      <c r="F176" s="21"/>
      <c r="G176" s="21"/>
      <c r="H176" s="21"/>
      <c r="I176" s="21"/>
      <c r="J176" s="21"/>
      <c r="K176" s="21"/>
    </row>
    <row r="177" spans="2:11" x14ac:dyDescent="0.3">
      <c r="B177" s="38"/>
      <c r="C177" s="31"/>
      <c r="D177" s="23"/>
      <c r="F177" s="21"/>
      <c r="G177" s="21"/>
      <c r="H177" s="21"/>
      <c r="I177" s="21"/>
      <c r="J177" s="21"/>
      <c r="K177" s="21"/>
    </row>
    <row r="178" spans="2:11" x14ac:dyDescent="0.3">
      <c r="B178" s="38"/>
      <c r="C178" s="31"/>
      <c r="D178" s="23"/>
      <c r="F178" s="21"/>
      <c r="G178" s="21"/>
      <c r="H178" s="21"/>
      <c r="I178" s="21"/>
      <c r="J178" s="21"/>
      <c r="K178" s="21"/>
    </row>
    <row r="179" spans="2:11" x14ac:dyDescent="0.3">
      <c r="B179" s="38"/>
      <c r="C179" s="31"/>
      <c r="D179" s="23"/>
      <c r="F179" s="21"/>
      <c r="G179" s="21"/>
      <c r="H179" s="21"/>
      <c r="I179" s="21"/>
      <c r="J179" s="21"/>
      <c r="K179" s="21"/>
    </row>
    <row r="180" spans="2:11" x14ac:dyDescent="0.3">
      <c r="B180" s="38"/>
      <c r="C180" s="31"/>
      <c r="D180" s="23"/>
      <c r="F180" s="21"/>
      <c r="G180" s="21"/>
      <c r="H180" s="21"/>
      <c r="I180" s="21"/>
      <c r="J180" s="21"/>
      <c r="K180" s="21"/>
    </row>
    <row r="181" spans="2:11" x14ac:dyDescent="0.3">
      <c r="B181" s="38"/>
      <c r="C181" s="31"/>
      <c r="D181" s="23"/>
      <c r="F181" s="21"/>
      <c r="G181" s="21"/>
      <c r="H181" s="21"/>
      <c r="I181" s="21"/>
      <c r="J181" s="21"/>
      <c r="K181" s="21"/>
    </row>
    <row r="182" spans="2:11" x14ac:dyDescent="0.3">
      <c r="B182" s="38"/>
      <c r="C182" s="31"/>
      <c r="D182" s="23"/>
      <c r="F182" s="21"/>
      <c r="G182" s="21"/>
      <c r="H182" s="21"/>
      <c r="I182" s="21"/>
      <c r="J182" s="21"/>
      <c r="K182" s="21"/>
    </row>
    <row r="183" spans="2:11" x14ac:dyDescent="0.3">
      <c r="B183" s="38"/>
      <c r="C183" s="31"/>
      <c r="D183" s="23"/>
      <c r="F183" s="21"/>
      <c r="G183" s="21"/>
      <c r="H183" s="21"/>
      <c r="I183" s="21"/>
      <c r="J183" s="21"/>
      <c r="K183" s="21"/>
    </row>
    <row r="184" spans="2:11" x14ac:dyDescent="0.3">
      <c r="B184" s="38"/>
      <c r="C184" s="31"/>
      <c r="D184" s="23"/>
      <c r="F184" s="21"/>
      <c r="G184" s="21"/>
      <c r="H184" s="21"/>
      <c r="I184" s="21"/>
      <c r="J184" s="21"/>
      <c r="K184" s="21"/>
    </row>
    <row r="185" spans="2:11" x14ac:dyDescent="0.3">
      <c r="B185" s="38"/>
      <c r="C185" s="31"/>
      <c r="D185" s="23"/>
      <c r="F185" s="21"/>
      <c r="G185" s="21"/>
      <c r="H185" s="21"/>
      <c r="I185" s="21"/>
      <c r="J185" s="21"/>
      <c r="K185" s="21"/>
    </row>
    <row r="186" spans="2:11" x14ac:dyDescent="0.3">
      <c r="B186" s="38"/>
      <c r="C186" s="31"/>
      <c r="D186" s="23"/>
      <c r="F186" s="21"/>
      <c r="G186" s="21"/>
      <c r="H186" s="21"/>
      <c r="I186" s="21"/>
      <c r="J186" s="21"/>
      <c r="K186" s="21"/>
    </row>
    <row r="187" spans="2:11" x14ac:dyDescent="0.3">
      <c r="B187" s="38"/>
      <c r="C187" s="31"/>
      <c r="D187" s="23"/>
      <c r="F187" s="21"/>
      <c r="G187" s="21"/>
      <c r="H187" s="21"/>
      <c r="I187" s="21"/>
      <c r="J187" s="21"/>
      <c r="K187" s="21"/>
    </row>
    <row r="188" spans="2:11" x14ac:dyDescent="0.3">
      <c r="B188" s="38"/>
      <c r="C188" s="31"/>
      <c r="D188" s="23"/>
      <c r="F188" s="21"/>
      <c r="G188" s="21"/>
      <c r="H188" s="21"/>
      <c r="I188" s="21"/>
      <c r="J188" s="21"/>
      <c r="K188" s="21"/>
    </row>
    <row r="189" spans="2:11" x14ac:dyDescent="0.3">
      <c r="B189" s="38"/>
      <c r="C189" s="31"/>
      <c r="D189" s="23"/>
      <c r="F189" s="21"/>
      <c r="G189" s="21"/>
      <c r="H189" s="21"/>
      <c r="I189" s="21"/>
      <c r="J189" s="21"/>
      <c r="K189" s="21"/>
    </row>
    <row r="190" spans="2:11" x14ac:dyDescent="0.3">
      <c r="B190" s="38"/>
      <c r="C190" s="31"/>
      <c r="D190" s="23"/>
      <c r="F190" s="21"/>
      <c r="G190" s="21"/>
      <c r="H190" s="21"/>
      <c r="I190" s="21"/>
      <c r="J190" s="21"/>
      <c r="K190" s="21"/>
    </row>
    <row r="191" spans="2:11" x14ac:dyDescent="0.3">
      <c r="B191" s="38"/>
      <c r="C191" s="31"/>
      <c r="D191" s="23"/>
      <c r="F191" s="21"/>
      <c r="G191" s="21"/>
      <c r="H191" s="21"/>
      <c r="I191" s="21"/>
      <c r="J191" s="21"/>
      <c r="K191" s="21"/>
    </row>
    <row r="192" spans="2:11" x14ac:dyDescent="0.3">
      <c r="B192" s="38"/>
      <c r="C192" s="31"/>
      <c r="D192" s="23"/>
      <c r="F192" s="21"/>
      <c r="G192" s="21"/>
      <c r="H192" s="21"/>
      <c r="I192" s="21"/>
      <c r="J192" s="21"/>
      <c r="K192" s="21"/>
    </row>
    <row r="193" spans="2:11" x14ac:dyDescent="0.3">
      <c r="B193" s="38"/>
      <c r="C193" s="31"/>
      <c r="D193" s="23"/>
      <c r="F193" s="21"/>
      <c r="G193" s="21"/>
      <c r="H193" s="21"/>
      <c r="I193" s="21"/>
      <c r="J193" s="21"/>
      <c r="K193" s="21"/>
    </row>
    <row r="194" spans="2:11" x14ac:dyDescent="0.3">
      <c r="B194" s="38"/>
      <c r="C194" s="31"/>
      <c r="D194" s="23"/>
      <c r="F194" s="21"/>
      <c r="G194" s="21"/>
      <c r="H194" s="21"/>
      <c r="I194" s="21"/>
      <c r="J194" s="21"/>
      <c r="K194" s="21"/>
    </row>
    <row r="195" spans="2:11" x14ac:dyDescent="0.3">
      <c r="B195" s="38"/>
      <c r="C195" s="31"/>
      <c r="D195" s="23"/>
      <c r="F195" s="21"/>
      <c r="G195" s="21"/>
      <c r="H195" s="21"/>
      <c r="I195" s="21"/>
      <c r="J195" s="21"/>
      <c r="K195" s="21"/>
    </row>
    <row r="196" spans="2:11" x14ac:dyDescent="0.3">
      <c r="B196" s="38"/>
      <c r="C196" s="31"/>
      <c r="D196" s="23"/>
      <c r="F196" s="21"/>
      <c r="G196" s="21"/>
      <c r="H196" s="21"/>
      <c r="I196" s="21"/>
      <c r="J196" s="21"/>
      <c r="K196" s="21"/>
    </row>
    <row r="197" spans="2:11" x14ac:dyDescent="0.3">
      <c r="B197" s="38"/>
      <c r="C197" s="31"/>
      <c r="D197" s="23"/>
      <c r="F197" s="21"/>
      <c r="G197" s="21"/>
      <c r="H197" s="21"/>
      <c r="I197" s="21"/>
      <c r="J197" s="21"/>
      <c r="K197" s="21"/>
    </row>
    <row r="198" spans="2:11" x14ac:dyDescent="0.3">
      <c r="B198" s="38"/>
      <c r="C198" s="31"/>
      <c r="D198" s="23"/>
      <c r="F198" s="21"/>
      <c r="G198" s="21"/>
      <c r="H198" s="21"/>
      <c r="I198" s="21"/>
      <c r="J198" s="21"/>
      <c r="K198" s="21"/>
    </row>
    <row r="199" spans="2:11" x14ac:dyDescent="0.3">
      <c r="B199" s="38"/>
      <c r="C199" s="31"/>
      <c r="D199" s="23"/>
      <c r="F199" s="21"/>
      <c r="G199" s="21"/>
      <c r="H199" s="21"/>
      <c r="I199" s="21"/>
      <c r="J199" s="21"/>
      <c r="K199" s="21"/>
    </row>
    <row r="200" spans="2:11" x14ac:dyDescent="0.3">
      <c r="B200" s="38"/>
      <c r="C200" s="31"/>
      <c r="D200" s="23"/>
      <c r="F200" s="21"/>
      <c r="G200" s="21"/>
      <c r="H200" s="21"/>
      <c r="I200" s="21"/>
      <c r="J200" s="21"/>
      <c r="K200" s="21"/>
    </row>
    <row r="201" spans="2:11" x14ac:dyDescent="0.3">
      <c r="B201" s="38"/>
      <c r="C201" s="31"/>
      <c r="D201" s="23"/>
      <c r="F201" s="21"/>
      <c r="G201" s="21"/>
      <c r="H201" s="21"/>
      <c r="I201" s="21"/>
      <c r="J201" s="21"/>
      <c r="K201" s="21"/>
    </row>
    <row r="202" spans="2:11" x14ac:dyDescent="0.3">
      <c r="B202" s="38"/>
      <c r="C202" s="31"/>
      <c r="D202" s="23"/>
      <c r="F202" s="21"/>
      <c r="G202" s="21"/>
      <c r="H202" s="21"/>
      <c r="I202" s="21"/>
      <c r="J202" s="21"/>
      <c r="K202" s="21"/>
    </row>
    <row r="203" spans="2:11" x14ac:dyDescent="0.3">
      <c r="B203" s="38"/>
      <c r="C203" s="31"/>
      <c r="D203" s="23"/>
      <c r="F203" s="21"/>
      <c r="G203" s="21"/>
      <c r="H203" s="21"/>
      <c r="I203" s="21"/>
      <c r="J203" s="21"/>
      <c r="K203" s="21"/>
    </row>
    <row r="204" spans="2:11" x14ac:dyDescent="0.3">
      <c r="B204" s="38"/>
      <c r="C204" s="31"/>
      <c r="D204" s="23"/>
      <c r="F204" s="21"/>
      <c r="G204" s="21"/>
      <c r="H204" s="21"/>
      <c r="I204" s="21"/>
      <c r="J204" s="21"/>
      <c r="K204" s="21"/>
    </row>
    <row r="205" spans="2:11" x14ac:dyDescent="0.3">
      <c r="B205" s="38"/>
      <c r="C205" s="31"/>
      <c r="D205" s="23"/>
      <c r="F205" s="21"/>
      <c r="G205" s="21"/>
      <c r="H205" s="21"/>
      <c r="I205" s="21"/>
      <c r="J205" s="21"/>
      <c r="K205" s="21"/>
    </row>
    <row r="206" spans="2:11" x14ac:dyDescent="0.3">
      <c r="B206" s="38"/>
      <c r="C206" s="31"/>
      <c r="D206" s="23"/>
      <c r="F206" s="21"/>
      <c r="G206" s="21"/>
      <c r="H206" s="21"/>
      <c r="I206" s="21"/>
      <c r="J206" s="21"/>
      <c r="K206" s="21"/>
    </row>
    <row r="207" spans="2:11" x14ac:dyDescent="0.3">
      <c r="B207" s="38"/>
      <c r="C207" s="31"/>
      <c r="D207" s="23"/>
      <c r="F207" s="21"/>
      <c r="G207" s="21"/>
      <c r="H207" s="21"/>
      <c r="I207" s="21"/>
      <c r="J207" s="21"/>
      <c r="K207" s="21"/>
    </row>
    <row r="208" spans="2:11" x14ac:dyDescent="0.3">
      <c r="B208" s="38"/>
      <c r="C208" s="31"/>
      <c r="D208" s="23"/>
      <c r="F208" s="21"/>
      <c r="G208" s="21"/>
      <c r="H208" s="21"/>
      <c r="I208" s="21"/>
      <c r="J208" s="21"/>
      <c r="K208" s="21"/>
    </row>
    <row r="209" spans="2:11" x14ac:dyDescent="0.3">
      <c r="B209" s="38"/>
      <c r="C209" s="31"/>
      <c r="D209" s="23"/>
      <c r="F209" s="21"/>
      <c r="G209" s="21"/>
      <c r="H209" s="21"/>
      <c r="I209" s="21"/>
      <c r="J209" s="21"/>
      <c r="K209" s="21"/>
    </row>
    <row r="210" spans="2:11" x14ac:dyDescent="0.3">
      <c r="B210" s="38"/>
      <c r="C210" s="31"/>
      <c r="D210" s="23"/>
      <c r="F210" s="21"/>
      <c r="G210" s="21"/>
      <c r="H210" s="21"/>
      <c r="I210" s="21"/>
      <c r="J210" s="21"/>
      <c r="K210" s="21"/>
    </row>
    <row r="211" spans="2:11" x14ac:dyDescent="0.3">
      <c r="B211" s="38"/>
      <c r="C211" s="31"/>
      <c r="D211" s="23"/>
      <c r="F211" s="21"/>
      <c r="G211" s="21"/>
      <c r="H211" s="21"/>
      <c r="I211" s="21"/>
      <c r="J211" s="21"/>
      <c r="K211" s="21"/>
    </row>
    <row r="212" spans="2:11" x14ac:dyDescent="0.3">
      <c r="B212" s="38"/>
      <c r="C212" s="31"/>
      <c r="D212" s="23"/>
      <c r="F212" s="21"/>
      <c r="G212" s="21"/>
      <c r="H212" s="21"/>
      <c r="I212" s="21"/>
      <c r="J212" s="21"/>
      <c r="K212" s="21"/>
    </row>
    <row r="213" spans="2:11" x14ac:dyDescent="0.3">
      <c r="B213" s="38"/>
      <c r="C213" s="31"/>
      <c r="D213" s="23"/>
      <c r="F213" s="21"/>
      <c r="G213" s="21"/>
      <c r="H213" s="21"/>
      <c r="I213" s="21"/>
      <c r="J213" s="21"/>
      <c r="K213" s="21"/>
    </row>
    <row r="214" spans="2:11" x14ac:dyDescent="0.3">
      <c r="B214" s="38"/>
      <c r="C214" s="31"/>
      <c r="D214" s="23"/>
      <c r="F214" s="21"/>
      <c r="G214" s="21"/>
      <c r="H214" s="21"/>
      <c r="I214" s="21"/>
      <c r="J214" s="21"/>
      <c r="K214" s="21"/>
    </row>
    <row r="215" spans="2:11" x14ac:dyDescent="0.3">
      <c r="B215" s="38"/>
      <c r="C215" s="31"/>
      <c r="D215" s="23"/>
      <c r="F215" s="21"/>
      <c r="G215" s="21"/>
      <c r="H215" s="21"/>
      <c r="I215" s="21"/>
      <c r="J215" s="21"/>
      <c r="K215" s="21"/>
    </row>
    <row r="216" spans="2:11" x14ac:dyDescent="0.3">
      <c r="B216" s="38"/>
      <c r="C216" s="31"/>
      <c r="D216" s="23"/>
      <c r="F216" s="21"/>
      <c r="G216" s="21"/>
      <c r="H216" s="21"/>
      <c r="I216" s="21"/>
      <c r="J216" s="21"/>
      <c r="K216" s="21"/>
    </row>
    <row r="217" spans="2:11" x14ac:dyDescent="0.3">
      <c r="B217" s="38"/>
      <c r="C217" s="31"/>
      <c r="D217" s="23"/>
      <c r="F217" s="21"/>
      <c r="G217" s="21"/>
      <c r="H217" s="21"/>
      <c r="I217" s="21"/>
      <c r="J217" s="21"/>
      <c r="K217" s="21"/>
    </row>
    <row r="218" spans="2:11" x14ac:dyDescent="0.3">
      <c r="B218" s="38"/>
      <c r="C218" s="31"/>
      <c r="D218" s="23"/>
      <c r="F218" s="21"/>
      <c r="G218" s="21"/>
      <c r="H218" s="21"/>
      <c r="I218" s="21"/>
      <c r="J218" s="21"/>
      <c r="K218" s="21"/>
    </row>
    <row r="219" spans="2:11" x14ac:dyDescent="0.3">
      <c r="B219" s="38"/>
      <c r="C219" s="31"/>
      <c r="D219" s="23"/>
      <c r="F219" s="21"/>
      <c r="G219" s="21"/>
      <c r="H219" s="21"/>
      <c r="I219" s="21"/>
      <c r="J219" s="21"/>
      <c r="K219" s="21"/>
    </row>
    <row r="220" spans="2:11" x14ac:dyDescent="0.3">
      <c r="B220" s="38"/>
      <c r="C220" s="31"/>
      <c r="D220" s="23"/>
      <c r="F220" s="21"/>
      <c r="G220" s="21"/>
      <c r="H220" s="21"/>
      <c r="I220" s="21"/>
      <c r="J220" s="21"/>
      <c r="K220" s="21"/>
    </row>
    <row r="221" spans="2:11" x14ac:dyDescent="0.3">
      <c r="B221" s="38"/>
      <c r="C221" s="31"/>
      <c r="D221" s="23"/>
      <c r="F221" s="21"/>
      <c r="G221" s="21"/>
      <c r="H221" s="21"/>
      <c r="I221" s="21"/>
      <c r="J221" s="21"/>
      <c r="K221" s="21"/>
    </row>
    <row r="222" spans="2:11" x14ac:dyDescent="0.3">
      <c r="B222" s="38"/>
      <c r="C222" s="31"/>
      <c r="D222" s="23"/>
      <c r="F222" s="21"/>
      <c r="G222" s="21"/>
      <c r="H222" s="21"/>
      <c r="I222" s="21"/>
      <c r="J222" s="21"/>
      <c r="K222" s="21"/>
    </row>
    <row r="223" spans="2:11" x14ac:dyDescent="0.3">
      <c r="B223" s="38"/>
      <c r="C223" s="31"/>
      <c r="D223" s="23"/>
      <c r="F223" s="21"/>
      <c r="G223" s="21"/>
      <c r="H223" s="21"/>
      <c r="I223" s="21"/>
      <c r="J223" s="21"/>
      <c r="K223" s="21"/>
    </row>
    <row r="224" spans="2:11" x14ac:dyDescent="0.3">
      <c r="B224" s="38"/>
      <c r="C224" s="31"/>
      <c r="D224" s="23"/>
      <c r="F224" s="21"/>
      <c r="G224" s="21"/>
      <c r="H224" s="21"/>
      <c r="I224" s="21"/>
      <c r="J224" s="21"/>
      <c r="K224" s="21"/>
    </row>
    <row r="225" spans="2:11" x14ac:dyDescent="0.3">
      <c r="B225" s="38"/>
      <c r="C225" s="31"/>
      <c r="D225" s="23"/>
      <c r="F225" s="21"/>
      <c r="G225" s="21"/>
      <c r="H225" s="21"/>
      <c r="I225" s="21"/>
      <c r="J225" s="21"/>
      <c r="K225" s="21"/>
    </row>
    <row r="226" spans="2:11" x14ac:dyDescent="0.3">
      <c r="B226" s="38"/>
      <c r="C226" s="31"/>
      <c r="D226" s="23"/>
      <c r="E226" s="23"/>
      <c r="F226" s="21"/>
      <c r="G226" s="21"/>
      <c r="H226" s="21"/>
      <c r="I226" s="21"/>
      <c r="J226" s="21"/>
      <c r="K226" s="21"/>
    </row>
    <row r="227" spans="2:11" x14ac:dyDescent="0.3">
      <c r="B227" s="38"/>
      <c r="C227" s="31"/>
      <c r="D227" s="23"/>
      <c r="E227" s="23"/>
      <c r="F227" s="21"/>
      <c r="G227" s="21"/>
      <c r="H227" s="21"/>
      <c r="I227" s="21"/>
      <c r="J227" s="21"/>
      <c r="K227" s="21"/>
    </row>
    <row r="228" spans="2:11" x14ac:dyDescent="0.3">
      <c r="B228" s="38"/>
      <c r="C228" s="31"/>
      <c r="D228" s="23"/>
      <c r="E228" s="23"/>
      <c r="F228" s="21"/>
      <c r="G228" s="21"/>
      <c r="H228" s="21"/>
      <c r="I228" s="21"/>
      <c r="J228" s="21"/>
      <c r="K228" s="21"/>
    </row>
    <row r="229" spans="2:11" x14ac:dyDescent="0.3">
      <c r="B229" s="38"/>
      <c r="C229" s="31"/>
      <c r="D229" s="23"/>
      <c r="E229" s="23"/>
      <c r="F229" s="21"/>
      <c r="G229" s="21"/>
      <c r="H229" s="21"/>
      <c r="I229" s="21"/>
      <c r="J229" s="21"/>
      <c r="K229" s="21"/>
    </row>
    <row r="230" spans="2:11" x14ac:dyDescent="0.3">
      <c r="B230" s="38"/>
      <c r="C230" s="31"/>
      <c r="D230" s="23"/>
      <c r="E230" s="23"/>
      <c r="F230" s="21"/>
      <c r="G230" s="21"/>
      <c r="H230" s="21"/>
      <c r="I230" s="21"/>
      <c r="J230" s="21"/>
      <c r="K230" s="21"/>
    </row>
    <row r="231" spans="2:11" x14ac:dyDescent="0.3">
      <c r="B231" s="38"/>
      <c r="C231" s="31"/>
      <c r="D231" s="23"/>
      <c r="E231" s="23"/>
      <c r="F231" s="21"/>
      <c r="G231" s="21"/>
      <c r="H231" s="21"/>
      <c r="I231" s="21"/>
      <c r="J231" s="21"/>
      <c r="K231" s="21"/>
    </row>
    <row r="232" spans="2:11" x14ac:dyDescent="0.3">
      <c r="B232" s="38"/>
      <c r="C232" s="31"/>
      <c r="D232" s="23"/>
      <c r="E232" s="23"/>
      <c r="F232" s="21"/>
      <c r="G232" s="21"/>
      <c r="H232" s="21"/>
      <c r="I232" s="21"/>
      <c r="J232" s="21"/>
      <c r="K232" s="21"/>
    </row>
    <row r="233" spans="2:11" x14ac:dyDescent="0.3">
      <c r="B233" s="38"/>
      <c r="C233" s="31"/>
      <c r="D233" s="23"/>
      <c r="E233" s="23"/>
      <c r="F233" s="21"/>
      <c r="G233" s="21"/>
      <c r="H233" s="21"/>
      <c r="I233" s="21"/>
      <c r="J233" s="21"/>
      <c r="K233" s="21"/>
    </row>
    <row r="234" spans="2:11" x14ac:dyDescent="0.3">
      <c r="B234" s="38"/>
      <c r="C234" s="31"/>
      <c r="D234" s="23"/>
      <c r="E234" s="23"/>
      <c r="F234" s="21"/>
      <c r="G234" s="21"/>
      <c r="H234" s="21"/>
      <c r="I234" s="21"/>
      <c r="J234" s="21"/>
      <c r="K234" s="21"/>
    </row>
    <row r="235" spans="2:11" x14ac:dyDescent="0.3">
      <c r="B235" s="38"/>
      <c r="C235" s="31"/>
      <c r="D235" s="23"/>
      <c r="E235" s="23"/>
      <c r="F235" s="21"/>
      <c r="G235" s="21"/>
      <c r="H235" s="21"/>
      <c r="I235" s="21"/>
      <c r="J235" s="21"/>
      <c r="K235" s="21"/>
    </row>
    <row r="236" spans="2:11" x14ac:dyDescent="0.3">
      <c r="B236" s="38"/>
      <c r="C236" s="31"/>
      <c r="D236" s="23"/>
      <c r="E236" s="23"/>
      <c r="F236" s="21"/>
      <c r="G236" s="21"/>
      <c r="H236" s="21"/>
      <c r="I236" s="21"/>
      <c r="J236" s="21"/>
      <c r="K236" s="21"/>
    </row>
    <row r="237" spans="2:11" x14ac:dyDescent="0.3">
      <c r="B237" s="38"/>
      <c r="C237" s="31"/>
      <c r="D237" s="23"/>
      <c r="E237" s="23"/>
      <c r="F237" s="21"/>
      <c r="G237" s="21"/>
      <c r="H237" s="21"/>
      <c r="I237" s="21"/>
      <c r="J237" s="21"/>
      <c r="K237" s="21"/>
    </row>
    <row r="238" spans="2:11" x14ac:dyDescent="0.3">
      <c r="B238" s="38"/>
      <c r="C238" s="31"/>
      <c r="D238" s="23"/>
      <c r="E238" s="23"/>
      <c r="F238" s="21"/>
      <c r="G238" s="21"/>
      <c r="H238" s="21"/>
      <c r="I238" s="21"/>
      <c r="J238" s="21"/>
      <c r="K238" s="21"/>
    </row>
    <row r="239" spans="2:11" x14ac:dyDescent="0.3">
      <c r="B239" s="38"/>
      <c r="C239" s="31"/>
      <c r="D239" s="23"/>
      <c r="E239" s="23"/>
      <c r="F239" s="21"/>
      <c r="G239" s="21"/>
      <c r="H239" s="21"/>
      <c r="I239" s="21"/>
      <c r="J239" s="21"/>
      <c r="K239" s="21"/>
    </row>
    <row r="240" spans="2:11" x14ac:dyDescent="0.3">
      <c r="B240" s="38"/>
      <c r="C240" s="31"/>
      <c r="D240" s="23"/>
      <c r="E240" s="23"/>
      <c r="F240" s="21"/>
      <c r="G240" s="21"/>
      <c r="H240" s="21"/>
      <c r="I240" s="21"/>
      <c r="J240" s="21"/>
      <c r="K240" s="21"/>
    </row>
    <row r="241" spans="2:11" x14ac:dyDescent="0.3">
      <c r="B241" s="38"/>
      <c r="C241" s="31"/>
      <c r="D241" s="23"/>
      <c r="E241" s="23"/>
      <c r="F241" s="21"/>
      <c r="G241" s="21"/>
      <c r="H241" s="21"/>
      <c r="I241" s="21"/>
      <c r="J241" s="21"/>
      <c r="K241" s="21"/>
    </row>
    <row r="242" spans="2:11" x14ac:dyDescent="0.3">
      <c r="B242" s="38"/>
      <c r="C242" s="31"/>
      <c r="D242" s="23"/>
      <c r="E242" s="23"/>
      <c r="F242" s="21"/>
      <c r="G242" s="21"/>
      <c r="H242" s="21"/>
      <c r="I242" s="21"/>
      <c r="J242" s="21"/>
      <c r="K242" s="21"/>
    </row>
    <row r="243" spans="2:11" x14ac:dyDescent="0.3">
      <c r="B243" s="38"/>
      <c r="C243" s="31"/>
      <c r="D243" s="23"/>
      <c r="E243" s="23"/>
      <c r="F243" s="21"/>
      <c r="G243" s="21"/>
      <c r="H243" s="21"/>
      <c r="I243" s="21"/>
      <c r="J243" s="21"/>
      <c r="K243" s="21"/>
    </row>
    <row r="244" spans="2:11" x14ac:dyDescent="0.3">
      <c r="B244" s="38"/>
      <c r="C244" s="31"/>
      <c r="D244" s="23"/>
      <c r="E244" s="23"/>
      <c r="F244" s="21"/>
      <c r="G244" s="21"/>
      <c r="H244" s="21"/>
      <c r="I244" s="21"/>
      <c r="J244" s="21"/>
      <c r="K244" s="21"/>
    </row>
    <row r="245" spans="2:11" x14ac:dyDescent="0.3">
      <c r="B245" s="38"/>
      <c r="C245" s="31"/>
      <c r="D245" s="23"/>
      <c r="E245" s="23"/>
      <c r="F245" s="21"/>
      <c r="G245" s="21"/>
      <c r="H245" s="21"/>
      <c r="I245" s="21"/>
      <c r="J245" s="21"/>
      <c r="K245" s="21"/>
    </row>
    <row r="246" spans="2:11" x14ac:dyDescent="0.3">
      <c r="B246" s="38"/>
      <c r="C246" s="31"/>
      <c r="D246" s="23"/>
      <c r="E246" s="23"/>
      <c r="F246" s="21"/>
      <c r="G246" s="21"/>
      <c r="H246" s="21"/>
      <c r="I246" s="21"/>
      <c r="J246" s="21"/>
      <c r="K246" s="21"/>
    </row>
    <row r="247" spans="2:11" x14ac:dyDescent="0.3">
      <c r="B247" s="38"/>
      <c r="C247" s="31"/>
      <c r="D247" s="23"/>
      <c r="E247" s="23"/>
      <c r="F247" s="21"/>
      <c r="G247" s="21"/>
      <c r="H247" s="21"/>
      <c r="I247" s="21"/>
      <c r="J247" s="21"/>
      <c r="K247" s="21"/>
    </row>
    <row r="248" spans="2:11" x14ac:dyDescent="0.3">
      <c r="B248" s="38"/>
      <c r="C248" s="31"/>
      <c r="D248" s="23"/>
      <c r="E248" s="23"/>
      <c r="F248" s="21"/>
      <c r="G248" s="21"/>
      <c r="H248" s="21"/>
      <c r="I248" s="21"/>
      <c r="J248" s="21"/>
      <c r="K248" s="21"/>
    </row>
    <row r="249" spans="2:11" x14ac:dyDescent="0.3">
      <c r="B249" s="38"/>
      <c r="C249" s="31"/>
      <c r="D249" s="23"/>
      <c r="E249" s="23"/>
      <c r="F249" s="21"/>
      <c r="G249" s="21"/>
      <c r="H249" s="21"/>
      <c r="I249" s="21"/>
      <c r="J249" s="21"/>
      <c r="K249" s="21"/>
    </row>
    <row r="250" spans="2:11" x14ac:dyDescent="0.3">
      <c r="B250" s="38"/>
      <c r="C250" s="31"/>
      <c r="D250" s="23"/>
      <c r="E250" s="23"/>
      <c r="F250" s="21"/>
      <c r="G250" s="21"/>
      <c r="H250" s="21"/>
      <c r="I250" s="21"/>
      <c r="J250" s="21"/>
      <c r="K250" s="21"/>
    </row>
    <row r="251" spans="2:11" x14ac:dyDescent="0.3">
      <c r="B251" s="38"/>
      <c r="C251" s="31"/>
      <c r="D251" s="23"/>
      <c r="E251" s="23"/>
      <c r="F251" s="21"/>
      <c r="G251" s="21"/>
      <c r="H251" s="21"/>
      <c r="I251" s="21"/>
      <c r="J251" s="21"/>
      <c r="K251" s="21"/>
    </row>
    <row r="252" spans="2:11" x14ac:dyDescent="0.3">
      <c r="B252" s="38"/>
      <c r="C252" s="31"/>
      <c r="D252" s="23"/>
      <c r="E252" s="23"/>
      <c r="F252" s="21"/>
      <c r="G252" s="21"/>
      <c r="H252" s="21"/>
      <c r="I252" s="21"/>
      <c r="J252" s="21"/>
      <c r="K252" s="21"/>
    </row>
    <row r="253" spans="2:11" x14ac:dyDescent="0.3">
      <c r="B253" s="38"/>
      <c r="C253" s="31"/>
      <c r="D253" s="23"/>
      <c r="E253" s="23"/>
      <c r="F253" s="21"/>
      <c r="G253" s="21"/>
      <c r="H253" s="21"/>
      <c r="I253" s="21"/>
      <c r="J253" s="21"/>
      <c r="K253" s="21"/>
    </row>
    <row r="254" spans="2:11" x14ac:dyDescent="0.3">
      <c r="B254" s="38"/>
      <c r="C254" s="31"/>
      <c r="D254" s="23"/>
      <c r="E254" s="23"/>
      <c r="F254" s="21"/>
      <c r="G254" s="21"/>
      <c r="H254" s="21"/>
      <c r="I254" s="21"/>
      <c r="J254" s="21"/>
      <c r="K254" s="21"/>
    </row>
    <row r="255" spans="2:11" x14ac:dyDescent="0.3">
      <c r="B255" s="38"/>
      <c r="C255" s="31"/>
      <c r="D255" s="23"/>
      <c r="E255" s="23"/>
      <c r="F255" s="21"/>
      <c r="G255" s="21"/>
      <c r="H255" s="21"/>
      <c r="I255" s="21"/>
      <c r="J255" s="21"/>
      <c r="K255" s="21"/>
    </row>
    <row r="256" spans="2:11" x14ac:dyDescent="0.3">
      <c r="B256" s="38"/>
      <c r="C256" s="31"/>
      <c r="D256" s="23"/>
      <c r="E256" s="23"/>
      <c r="F256" s="21"/>
      <c r="G256" s="21"/>
      <c r="H256" s="21"/>
      <c r="I256" s="21"/>
      <c r="J256" s="21"/>
      <c r="K256" s="21"/>
    </row>
    <row r="257" spans="2:11" x14ac:dyDescent="0.3">
      <c r="B257" s="38"/>
      <c r="C257" s="31"/>
      <c r="D257" s="23"/>
      <c r="E257" s="23"/>
      <c r="F257" s="21"/>
      <c r="G257" s="21"/>
      <c r="H257" s="21"/>
      <c r="I257" s="21"/>
      <c r="J257" s="21"/>
      <c r="K257" s="21"/>
    </row>
    <row r="258" spans="2:11" x14ac:dyDescent="0.3">
      <c r="B258" s="38"/>
      <c r="C258" s="31"/>
      <c r="D258" s="23"/>
      <c r="E258" s="23"/>
      <c r="F258" s="21"/>
      <c r="G258" s="21"/>
      <c r="H258" s="21"/>
      <c r="I258" s="21"/>
      <c r="J258" s="21"/>
      <c r="K258" s="21"/>
    </row>
    <row r="259" spans="2:11" x14ac:dyDescent="0.3">
      <c r="B259" s="38"/>
      <c r="C259" s="31"/>
      <c r="D259" s="23"/>
      <c r="E259" s="23"/>
      <c r="F259" s="21"/>
      <c r="G259" s="21"/>
      <c r="H259" s="21"/>
      <c r="I259" s="21"/>
      <c r="J259" s="21"/>
      <c r="K259" s="21"/>
    </row>
    <row r="260" spans="2:11" x14ac:dyDescent="0.3">
      <c r="B260" s="38"/>
      <c r="C260" s="31"/>
      <c r="D260" s="23"/>
      <c r="E260" s="23"/>
      <c r="F260" s="21"/>
      <c r="G260" s="21"/>
      <c r="H260" s="21"/>
      <c r="I260" s="21"/>
      <c r="J260" s="21"/>
      <c r="K260" s="21"/>
    </row>
    <row r="261" spans="2:11" x14ac:dyDescent="0.3">
      <c r="B261" s="38"/>
      <c r="C261" s="31"/>
      <c r="D261" s="23"/>
      <c r="E261" s="23"/>
      <c r="F261" s="21"/>
      <c r="G261" s="21"/>
      <c r="H261" s="21"/>
      <c r="I261" s="21"/>
      <c r="J261" s="21"/>
      <c r="K261" s="21"/>
    </row>
    <row r="262" spans="2:11" x14ac:dyDescent="0.3">
      <c r="B262" s="38"/>
      <c r="C262" s="31"/>
      <c r="D262" s="23"/>
      <c r="E262" s="23"/>
      <c r="F262" s="21"/>
      <c r="G262" s="21"/>
      <c r="H262" s="21"/>
      <c r="I262" s="21"/>
      <c r="J262" s="21"/>
      <c r="K262" s="21"/>
    </row>
    <row r="263" spans="2:11" x14ac:dyDescent="0.3">
      <c r="B263" s="38"/>
      <c r="C263" s="31"/>
      <c r="D263" s="23"/>
      <c r="E263" s="23"/>
      <c r="F263" s="21"/>
      <c r="G263" s="21"/>
      <c r="H263" s="21"/>
      <c r="I263" s="21"/>
      <c r="J263" s="21"/>
      <c r="K263" s="21"/>
    </row>
    <row r="264" spans="2:11" x14ac:dyDescent="0.3">
      <c r="B264" s="38"/>
      <c r="C264" s="31"/>
      <c r="D264" s="23"/>
      <c r="E264" s="23"/>
      <c r="F264" s="21"/>
      <c r="G264" s="21"/>
      <c r="H264" s="21"/>
      <c r="I264" s="21"/>
      <c r="J264" s="21"/>
      <c r="K264" s="21"/>
    </row>
    <row r="265" spans="2:11" x14ac:dyDescent="0.3">
      <c r="B265" s="38"/>
      <c r="C265" s="31"/>
      <c r="D265" s="23"/>
      <c r="E265" s="23"/>
      <c r="F265" s="21"/>
      <c r="G265" s="21"/>
      <c r="H265" s="21"/>
      <c r="I265" s="21"/>
      <c r="J265" s="21"/>
      <c r="K265" s="21"/>
    </row>
    <row r="266" spans="2:11" x14ac:dyDescent="0.3">
      <c r="B266" s="38"/>
      <c r="C266" s="31"/>
      <c r="D266" s="23"/>
      <c r="E266" s="23"/>
      <c r="F266" s="21"/>
      <c r="G266" s="21"/>
      <c r="H266" s="21"/>
      <c r="I266" s="21"/>
      <c r="J266" s="21"/>
      <c r="K266" s="21"/>
    </row>
    <row r="267" spans="2:11" x14ac:dyDescent="0.3">
      <c r="B267" s="38"/>
      <c r="C267" s="31"/>
      <c r="D267" s="23"/>
      <c r="E267" s="23"/>
      <c r="F267" s="21"/>
      <c r="G267" s="21"/>
      <c r="H267" s="21"/>
      <c r="I267" s="21"/>
      <c r="J267" s="21"/>
      <c r="K267" s="21"/>
    </row>
    <row r="268" spans="2:11" x14ac:dyDescent="0.3">
      <c r="B268" s="38"/>
      <c r="C268" s="31"/>
      <c r="D268" s="23"/>
      <c r="E268" s="23"/>
      <c r="F268" s="21"/>
      <c r="G268" s="21"/>
      <c r="H268" s="21"/>
      <c r="I268" s="21"/>
      <c r="J268" s="21"/>
      <c r="K268" s="21"/>
    </row>
    <row r="269" spans="2:11" x14ac:dyDescent="0.3">
      <c r="B269" s="38"/>
      <c r="C269" s="31"/>
      <c r="D269" s="23"/>
      <c r="E269" s="23"/>
      <c r="F269" s="21"/>
      <c r="G269" s="21"/>
      <c r="H269" s="21"/>
      <c r="I269" s="21"/>
      <c r="J269" s="21"/>
      <c r="K269" s="21"/>
    </row>
    <row r="270" spans="2:11" x14ac:dyDescent="0.3">
      <c r="B270" s="38"/>
      <c r="C270" s="31"/>
      <c r="D270" s="23"/>
      <c r="E270" s="23"/>
      <c r="F270" s="21"/>
      <c r="G270" s="21"/>
      <c r="H270" s="21"/>
      <c r="I270" s="21"/>
      <c r="J270" s="21"/>
      <c r="K270" s="21"/>
    </row>
    <row r="271" spans="2:11" x14ac:dyDescent="0.3">
      <c r="B271" s="38"/>
      <c r="C271" s="31"/>
      <c r="D271" s="23"/>
      <c r="E271" s="23"/>
      <c r="F271" s="21"/>
      <c r="G271" s="21"/>
      <c r="H271" s="21"/>
      <c r="I271" s="21"/>
      <c r="J271" s="21"/>
      <c r="K271" s="21"/>
    </row>
    <row r="272" spans="2:11" x14ac:dyDescent="0.3">
      <c r="B272" s="38"/>
      <c r="C272" s="31"/>
      <c r="D272" s="23"/>
      <c r="E272" s="23"/>
      <c r="F272" s="21"/>
      <c r="G272" s="21"/>
      <c r="H272" s="21"/>
      <c r="I272" s="21"/>
      <c r="J272" s="21"/>
      <c r="K272" s="21"/>
    </row>
    <row r="273" spans="2:11" x14ac:dyDescent="0.3">
      <c r="B273" s="38"/>
      <c r="C273" s="31"/>
      <c r="D273" s="23"/>
      <c r="E273" s="23"/>
      <c r="F273" s="21"/>
      <c r="G273" s="21"/>
      <c r="H273" s="21"/>
      <c r="I273" s="21"/>
      <c r="J273" s="21"/>
      <c r="K273" s="21"/>
    </row>
    <row r="274" spans="2:11" x14ac:dyDescent="0.3">
      <c r="B274" s="38"/>
      <c r="C274" s="31"/>
      <c r="D274" s="23"/>
      <c r="E274" s="23"/>
      <c r="F274" s="21"/>
      <c r="G274" s="21"/>
      <c r="H274" s="21"/>
      <c r="I274" s="21"/>
      <c r="J274" s="21"/>
      <c r="K274" s="21"/>
    </row>
    <row r="275" spans="2:11" x14ac:dyDescent="0.3">
      <c r="B275" s="38"/>
      <c r="C275" s="31"/>
      <c r="D275" s="23"/>
      <c r="E275" s="23"/>
      <c r="F275" s="21"/>
      <c r="G275" s="21"/>
      <c r="H275" s="21"/>
      <c r="I275" s="21"/>
      <c r="J275" s="21"/>
      <c r="K275" s="21"/>
    </row>
    <row r="276" spans="2:11" x14ac:dyDescent="0.3">
      <c r="B276" s="38"/>
      <c r="C276" s="31"/>
      <c r="D276" s="23"/>
      <c r="E276" s="23"/>
      <c r="F276" s="21"/>
      <c r="G276" s="21"/>
      <c r="H276" s="21"/>
      <c r="I276" s="21"/>
      <c r="J276" s="21"/>
      <c r="K276" s="21"/>
    </row>
    <row r="277" spans="2:11" x14ac:dyDescent="0.3">
      <c r="B277" s="38"/>
      <c r="C277" s="31"/>
      <c r="D277" s="23"/>
      <c r="E277" s="23"/>
      <c r="F277" s="21"/>
      <c r="G277" s="21"/>
      <c r="H277" s="21"/>
      <c r="I277" s="21"/>
      <c r="J277" s="21"/>
      <c r="K277" s="21"/>
    </row>
    <row r="278" spans="2:11" x14ac:dyDescent="0.3">
      <c r="B278" s="31"/>
      <c r="C278" s="31"/>
      <c r="D278" s="23"/>
      <c r="E278" s="23"/>
      <c r="F278" s="21"/>
      <c r="G278" s="21"/>
      <c r="H278" s="21"/>
      <c r="I278" s="21"/>
      <c r="J278" s="21"/>
      <c r="K278" s="21"/>
    </row>
    <row r="279" spans="2:11" x14ac:dyDescent="0.3">
      <c r="B279" s="31"/>
      <c r="C279" s="31"/>
      <c r="D279" s="23"/>
      <c r="E279" s="23"/>
      <c r="F279" s="21"/>
      <c r="G279" s="21"/>
      <c r="H279" s="21"/>
      <c r="I279" s="21"/>
      <c r="J279" s="21"/>
      <c r="K279" s="21"/>
    </row>
    <row r="280" spans="2:11" x14ac:dyDescent="0.3">
      <c r="B280" s="31"/>
      <c r="C280" s="31"/>
      <c r="D280" s="23"/>
      <c r="E280" s="23"/>
      <c r="F280" s="21"/>
      <c r="G280" s="21"/>
      <c r="H280" s="21"/>
      <c r="I280" s="21"/>
      <c r="J280" s="21"/>
      <c r="K280" s="21"/>
    </row>
    <row r="281" spans="2:11" x14ac:dyDescent="0.3">
      <c r="B281" s="31"/>
      <c r="C281" s="31"/>
      <c r="D281" s="23"/>
      <c r="E281" s="23"/>
      <c r="F281" s="21"/>
      <c r="G281" s="21"/>
      <c r="H281" s="21"/>
      <c r="I281" s="21"/>
      <c r="J281" s="21"/>
      <c r="K281" s="21"/>
    </row>
    <row r="282" spans="2:11" x14ac:dyDescent="0.3">
      <c r="B282" s="31"/>
      <c r="C282" s="31"/>
      <c r="D282" s="23"/>
      <c r="E282" s="23"/>
      <c r="F282" s="21"/>
      <c r="G282" s="21"/>
      <c r="H282" s="21"/>
      <c r="I282" s="21"/>
      <c r="J282" s="21"/>
      <c r="K282" s="21"/>
    </row>
    <row r="283" spans="2:11" x14ac:dyDescent="0.3">
      <c r="B283" s="31"/>
      <c r="C283" s="31"/>
      <c r="D283" s="23"/>
      <c r="E283" s="23"/>
      <c r="F283" s="21"/>
      <c r="G283" s="21"/>
      <c r="H283" s="21"/>
      <c r="I283" s="21"/>
      <c r="J283" s="21"/>
      <c r="K283" s="21"/>
    </row>
  </sheetData>
  <sheetProtection formatCells="0" formatColumns="0" formatRows="0" sort="0"/>
  <phoneticPr fontId="12"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D2:D256</xm:sqref>
        </x14:dataValidation>
        <x14:dataValidation type="list" showInputMessage="1" showErrorMessage="1" xr:uid="{00000000-0002-0000-0100-000002000000}">
          <x14:formula1>
            <xm:f>Tabelle2!$C$2:$C$3</xm:f>
          </x14:formula1>
          <xm:sqref>K3:K283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43"/>
  <sheetViews>
    <sheetView showGridLines="0" zoomScale="85" zoomScaleNormal="85" workbookViewId="0">
      <pane ySplit="1" topLeftCell="A63" activePane="bottomLeft" state="frozen"/>
      <selection pane="bottomLeft" activeCell="H5" sqref="H5"/>
    </sheetView>
  </sheetViews>
  <sheetFormatPr baseColWidth="10" defaultColWidth="11.44140625" defaultRowHeight="14.4" x14ac:dyDescent="0.3"/>
  <cols>
    <col min="1" max="1" width="4.77734375" customWidth="1"/>
    <col min="2" max="2" width="11.44140625" style="33"/>
    <col min="3" max="3" width="11" style="33" bestFit="1" customWidth="1"/>
    <col min="4" max="4" width="15.5546875" style="19" bestFit="1" customWidth="1"/>
    <col min="5" max="5" width="8.44140625" style="19" customWidth="1"/>
    <col min="6" max="6" width="1.21875" style="19" hidden="1" customWidth="1"/>
    <col min="7" max="7" width="12.21875" style="19" customWidth="1"/>
    <col min="8" max="8" width="81.44140625" style="37" customWidth="1"/>
    <col min="9" max="9" width="80.21875" style="37" customWidth="1"/>
    <col min="10" max="10" width="31.21875" style="18" customWidth="1"/>
    <col min="11" max="11" width="31.44140625" customWidth="1"/>
  </cols>
  <sheetData>
    <row r="1" spans="2:11" s="55" customFormat="1" ht="53.25" customHeight="1" x14ac:dyDescent="0.3">
      <c r="B1" s="35" t="s">
        <v>31</v>
      </c>
      <c r="C1" s="35" t="s">
        <v>32</v>
      </c>
      <c r="D1" s="34" t="s">
        <v>33</v>
      </c>
      <c r="E1" s="51" t="s">
        <v>161</v>
      </c>
      <c r="F1" s="51" t="s">
        <v>162</v>
      </c>
      <c r="G1" s="51" t="s">
        <v>163</v>
      </c>
      <c r="H1" s="53" t="s">
        <v>35</v>
      </c>
      <c r="I1" s="53" t="s">
        <v>164</v>
      </c>
      <c r="J1" s="52" t="s">
        <v>38</v>
      </c>
      <c r="K1" s="54" t="s">
        <v>39</v>
      </c>
    </row>
    <row r="2" spans="2:11" ht="55.2" x14ac:dyDescent="0.3">
      <c r="B2" s="44">
        <v>1</v>
      </c>
      <c r="C2" s="45" t="s">
        <v>40</v>
      </c>
      <c r="D2" s="46" t="s">
        <v>41</v>
      </c>
      <c r="E2" s="47">
        <f>IF(D2="leicht",6,IF(D2="mittel",8,IF(D2="schwer",10,xxx)))</f>
        <v>6</v>
      </c>
      <c r="F2" s="47">
        <f>IF(E2=6,25,IF(E2=8,30,IF(E2=10,35,xxx)))</f>
        <v>25</v>
      </c>
      <c r="G2" s="47" t="s">
        <v>165</v>
      </c>
      <c r="H2" s="49" t="s">
        <v>624</v>
      </c>
      <c r="I2" s="59" t="s">
        <v>625</v>
      </c>
      <c r="J2" s="48"/>
      <c r="K2" s="20"/>
    </row>
    <row r="3" spans="2:11" ht="110.4" x14ac:dyDescent="0.3">
      <c r="B3" s="44">
        <v>1</v>
      </c>
      <c r="C3" s="45" t="s">
        <v>40</v>
      </c>
      <c r="D3" s="46" t="s">
        <v>230</v>
      </c>
      <c r="E3" s="47">
        <f>IF(D3="leicht",6,IF(D3="mittel",8,IF(D3="schwer",10,xxx)))</f>
        <v>10</v>
      </c>
      <c r="F3" s="47">
        <f>IF(E3=6,25,IF(E3=8,30,IF(E3=10,35,xxx)))</f>
        <v>35</v>
      </c>
      <c r="G3" s="47" t="s">
        <v>166</v>
      </c>
      <c r="H3" s="21" t="s">
        <v>626</v>
      </c>
      <c r="I3" s="60" t="s">
        <v>627</v>
      </c>
      <c r="J3" s="48"/>
      <c r="K3" s="20"/>
    </row>
    <row r="4" spans="2:11" ht="41.4" x14ac:dyDescent="0.3">
      <c r="B4" s="38">
        <v>1</v>
      </c>
      <c r="C4" s="31" t="s">
        <v>263</v>
      </c>
      <c r="D4" s="23" t="s">
        <v>228</v>
      </c>
      <c r="E4" s="47">
        <f>IF(D4="leicht",6,IF(D4="mittel",8,IF(D4="schwer",10,xxx)))</f>
        <v>8</v>
      </c>
      <c r="F4" s="23">
        <f>IF(E4=6,25,IF(E4=8,30,IF(E4=10,35,xxx)))</f>
        <v>30</v>
      </c>
      <c r="G4" s="47" t="s">
        <v>167</v>
      </c>
      <c r="H4" s="21" t="s">
        <v>628</v>
      </c>
      <c r="I4" s="21" t="s">
        <v>629</v>
      </c>
      <c r="J4" s="21"/>
      <c r="K4" s="20"/>
    </row>
    <row r="5" spans="2:11" ht="165.6" x14ac:dyDescent="0.3">
      <c r="B5" s="38">
        <v>1</v>
      </c>
      <c r="C5" s="31" t="s">
        <v>263</v>
      </c>
      <c r="D5" s="23" t="s">
        <v>230</v>
      </c>
      <c r="E5" s="47">
        <f>IF(D5="leicht",6,IF(D5="mittel",8,IF(D5="schwer",10,xxx)))</f>
        <v>10</v>
      </c>
      <c r="F5" s="23">
        <f>IF(E5=6,25,IF(E5=8,30,IF(E5=10,35,xxx)))</f>
        <v>35</v>
      </c>
      <c r="G5" s="47" t="s">
        <v>168</v>
      </c>
      <c r="H5" s="21" t="s">
        <v>630</v>
      </c>
      <c r="I5" s="60" t="s">
        <v>631</v>
      </c>
      <c r="J5" s="21"/>
      <c r="K5" s="20"/>
    </row>
    <row r="6" spans="2:11" ht="82.8" x14ac:dyDescent="0.3">
      <c r="B6" s="38">
        <v>1</v>
      </c>
      <c r="C6" s="31" t="s">
        <v>263</v>
      </c>
      <c r="D6" s="23" t="s">
        <v>41</v>
      </c>
      <c r="E6" s="47">
        <f>IF(D6="leicht",6,IF(D6="mittel",8,IF(D6="schwer",10,xxx)))</f>
        <v>6</v>
      </c>
      <c r="F6" s="23">
        <f>IF(E6=6,25,IF(E6=8,30,IF(E6=10,35,xxx)))</f>
        <v>25</v>
      </c>
      <c r="G6" s="47" t="s">
        <v>169</v>
      </c>
      <c r="H6" s="21" t="s">
        <v>632</v>
      </c>
      <c r="I6" s="21" t="s">
        <v>633</v>
      </c>
      <c r="J6" s="21"/>
      <c r="K6" s="20"/>
    </row>
    <row r="7" spans="2:11" ht="55.2" x14ac:dyDescent="0.3">
      <c r="B7" s="38">
        <v>1</v>
      </c>
      <c r="C7" s="31" t="s">
        <v>263</v>
      </c>
      <c r="D7" s="23" t="s">
        <v>228</v>
      </c>
      <c r="E7" s="47">
        <f>IF(D7="leicht",6,IF(D7="mittel",8,IF(D7="schwer",10,xxx)))</f>
        <v>8</v>
      </c>
      <c r="F7" s="23">
        <f>IF(E7=6,25,IF(E7=8,30,IF(E7=10,35,xxx)))</f>
        <v>30</v>
      </c>
      <c r="G7" s="47" t="s">
        <v>170</v>
      </c>
      <c r="H7" s="21" t="s">
        <v>634</v>
      </c>
      <c r="I7" s="21" t="s">
        <v>635</v>
      </c>
      <c r="J7" s="21"/>
      <c r="K7" s="20"/>
    </row>
    <row r="8" spans="2:11" ht="165.6" x14ac:dyDescent="0.3">
      <c r="B8" s="38">
        <v>1</v>
      </c>
      <c r="C8" s="31" t="s">
        <v>269</v>
      </c>
      <c r="D8" s="23" t="s">
        <v>228</v>
      </c>
      <c r="E8" s="47">
        <f>IF(D8="leicht",6,IF(D8="mittel",8,IF(D8="schwer",10,xxx)))</f>
        <v>8</v>
      </c>
      <c r="F8" s="23">
        <f>IF(E8=6,25,IF(E8=8,30,IF(E8=10,35,xxx)))</f>
        <v>30</v>
      </c>
      <c r="G8" s="47" t="s">
        <v>171</v>
      </c>
      <c r="H8" s="21" t="s">
        <v>636</v>
      </c>
      <c r="I8" s="21" t="s">
        <v>637</v>
      </c>
      <c r="J8" s="21"/>
      <c r="K8" s="20"/>
    </row>
    <row r="9" spans="2:11" ht="69" x14ac:dyDescent="0.3">
      <c r="B9" s="38">
        <v>1</v>
      </c>
      <c r="C9" s="31" t="s">
        <v>269</v>
      </c>
      <c r="D9" s="23" t="s">
        <v>41</v>
      </c>
      <c r="E9" s="47">
        <f>IF(D9="leicht",6,IF(D9="mittel",8,IF(D9="schwer",10,xxx)))</f>
        <v>6</v>
      </c>
      <c r="F9" s="23">
        <f>IF(E9=6,25,IF(E9=8,30,IF(E9=10,35,xxx)))</f>
        <v>25</v>
      </c>
      <c r="G9" s="47" t="s">
        <v>172</v>
      </c>
      <c r="H9" s="21" t="s">
        <v>638</v>
      </c>
      <c r="I9" s="21" t="s">
        <v>639</v>
      </c>
      <c r="J9" s="21"/>
      <c r="K9" s="20"/>
    </row>
    <row r="10" spans="2:11" ht="409.6" x14ac:dyDescent="0.3">
      <c r="B10" s="38">
        <v>1</v>
      </c>
      <c r="C10" s="31" t="s">
        <v>275</v>
      </c>
      <c r="D10" s="23" t="s">
        <v>230</v>
      </c>
      <c r="E10" s="47">
        <f>IF(D10="leicht",6,IF(D10="mittel",8,IF(D10="schwer",10,xxx)))</f>
        <v>10</v>
      </c>
      <c r="F10" s="23"/>
      <c r="G10" s="47" t="s">
        <v>173</v>
      </c>
      <c r="H10" s="21" t="s">
        <v>799</v>
      </c>
      <c r="I10" s="21" t="s">
        <v>800</v>
      </c>
      <c r="J10" s="21"/>
      <c r="K10" s="20"/>
    </row>
    <row r="11" spans="2:11" ht="82.8" x14ac:dyDescent="0.3">
      <c r="B11" s="38">
        <v>2</v>
      </c>
      <c r="C11" s="31" t="s">
        <v>296</v>
      </c>
      <c r="D11" s="23" t="s">
        <v>41</v>
      </c>
      <c r="E11" s="47">
        <f>IF(D11="leicht",6,IF(D11="mittel",8,IF(D11="schwer",10,xxx)))</f>
        <v>6</v>
      </c>
      <c r="F11" s="23">
        <f>IF(E11=6,25,IF(E11=8,30,IF(E11=10,35,xxx)))</f>
        <v>25</v>
      </c>
      <c r="G11" s="47" t="s">
        <v>174</v>
      </c>
      <c r="H11" s="21" t="s">
        <v>640</v>
      </c>
      <c r="I11" s="21" t="s">
        <v>641</v>
      </c>
      <c r="J11" s="21"/>
      <c r="K11" s="20"/>
    </row>
    <row r="12" spans="2:11" ht="124.2" x14ac:dyDescent="0.3">
      <c r="B12" s="38">
        <v>2</v>
      </c>
      <c r="C12" s="31" t="s">
        <v>296</v>
      </c>
      <c r="D12" s="23" t="s">
        <v>228</v>
      </c>
      <c r="E12" s="47">
        <f>IF(D12="leicht",6,IF(D12="mittel",8,IF(D12="schwer",10,xxx)))</f>
        <v>8</v>
      </c>
      <c r="F12" s="23">
        <f>IF(E12=6,25,IF(E12=8,30,IF(E12=10,35,xxx)))</f>
        <v>30</v>
      </c>
      <c r="G12" s="47" t="s">
        <v>175</v>
      </c>
      <c r="H12" s="21" t="s">
        <v>642</v>
      </c>
      <c r="I12" s="21" t="s">
        <v>643</v>
      </c>
      <c r="J12" s="21"/>
      <c r="K12" s="20"/>
    </row>
    <row r="13" spans="2:11" ht="69" x14ac:dyDescent="0.3">
      <c r="B13" s="38">
        <v>2</v>
      </c>
      <c r="C13" s="31" t="s">
        <v>302</v>
      </c>
      <c r="D13" s="23" t="s">
        <v>41</v>
      </c>
      <c r="E13" s="47">
        <f>IF(D13="leicht",6,IF(D13="mittel",8,IF(D13="schwer",10,xxx)))</f>
        <v>6</v>
      </c>
      <c r="F13" s="23">
        <f>IF(E13=6,25,IF(E13=8,30,IF(E13=10,35,xxx)))</f>
        <v>25</v>
      </c>
      <c r="G13" s="47" t="s">
        <v>176</v>
      </c>
      <c r="H13" s="21" t="s">
        <v>644</v>
      </c>
      <c r="I13" s="60" t="s">
        <v>645</v>
      </c>
      <c r="J13" s="21"/>
      <c r="K13" s="20"/>
    </row>
    <row r="14" spans="2:11" ht="69" x14ac:dyDescent="0.3">
      <c r="B14" s="38">
        <v>2</v>
      </c>
      <c r="C14" s="31" t="s">
        <v>318</v>
      </c>
      <c r="D14" s="23" t="s">
        <v>228</v>
      </c>
      <c r="E14" s="47">
        <f>IF(D14="leicht",6,IF(D14="mittel",8,IF(D14="schwer",10,xxx)))</f>
        <v>8</v>
      </c>
      <c r="F14" s="23">
        <f>IF(E14=6,25,IF(E14=8,30,IF(E14=10,35,xxx)))</f>
        <v>30</v>
      </c>
      <c r="G14" s="47" t="s">
        <v>177</v>
      </c>
      <c r="H14" s="21" t="s">
        <v>646</v>
      </c>
      <c r="I14" s="21" t="s">
        <v>647</v>
      </c>
      <c r="J14" s="21"/>
      <c r="K14" s="20"/>
    </row>
    <row r="15" spans="2:11" ht="409.6" x14ac:dyDescent="0.3">
      <c r="B15" s="38">
        <v>2</v>
      </c>
      <c r="C15" s="31" t="s">
        <v>318</v>
      </c>
      <c r="D15" s="23" t="s">
        <v>230</v>
      </c>
      <c r="E15" s="47">
        <f>IF(D15="leicht",6,IF(D15="mittel",8,IF(D15="schwer",10,xxx)))</f>
        <v>10</v>
      </c>
      <c r="F15" s="23"/>
      <c r="G15" s="47" t="s">
        <v>178</v>
      </c>
      <c r="H15" s="21" t="s">
        <v>801</v>
      </c>
      <c r="I15" s="21" t="s">
        <v>802</v>
      </c>
      <c r="J15" s="21"/>
      <c r="K15" s="20"/>
    </row>
    <row r="16" spans="2:11" ht="82.8" x14ac:dyDescent="0.3">
      <c r="B16" s="38">
        <v>2</v>
      </c>
      <c r="C16" s="31" t="s">
        <v>318</v>
      </c>
      <c r="D16" s="23" t="s">
        <v>228</v>
      </c>
      <c r="E16" s="47">
        <f>IF(D16="leicht",6,IF(D16="mittel",8,IF(D16="schwer",10,xxx)))</f>
        <v>8</v>
      </c>
      <c r="F16" s="23">
        <f>IF(E16=6,25,IF(E16=8,30,IF(E16=10,35,xxx)))</f>
        <v>30</v>
      </c>
      <c r="G16" s="47" t="s">
        <v>179</v>
      </c>
      <c r="H16" s="21" t="s">
        <v>648</v>
      </c>
      <c r="I16" s="21" t="s">
        <v>649</v>
      </c>
      <c r="J16" s="21"/>
      <c r="K16" s="20"/>
    </row>
    <row r="17" spans="2:11" ht="110.4" x14ac:dyDescent="0.3">
      <c r="B17" s="38">
        <v>2</v>
      </c>
      <c r="C17" s="31" t="s">
        <v>318</v>
      </c>
      <c r="D17" s="23" t="s">
        <v>230</v>
      </c>
      <c r="E17" s="47">
        <f>IF(D17="leicht",6,IF(D17="mittel",8,IF(D17="schwer",10,xxx)))</f>
        <v>10</v>
      </c>
      <c r="F17" s="23">
        <f>IF(E17=6,25,IF(E17=8,30,IF(E17=10,35,xxx)))</f>
        <v>35</v>
      </c>
      <c r="G17" s="47" t="s">
        <v>180</v>
      </c>
      <c r="H17" s="21" t="s">
        <v>650</v>
      </c>
      <c r="I17" s="21" t="s">
        <v>651</v>
      </c>
      <c r="J17" s="21"/>
      <c r="K17" s="20"/>
    </row>
    <row r="18" spans="2:11" ht="69" x14ac:dyDescent="0.3">
      <c r="B18" s="38">
        <v>2</v>
      </c>
      <c r="C18" s="31" t="s">
        <v>334</v>
      </c>
      <c r="D18" s="23" t="s">
        <v>41</v>
      </c>
      <c r="E18" s="47">
        <f>IF(D18="leicht",6,IF(D18="mittel",8,IF(D18="schwer",10,xxx)))</f>
        <v>6</v>
      </c>
      <c r="F18" s="23">
        <f>IF(E18=6,25,IF(E18=8,30,IF(E18=10,35,xxx)))</f>
        <v>25</v>
      </c>
      <c r="G18" s="47" t="s">
        <v>181</v>
      </c>
      <c r="H18" s="21" t="s">
        <v>652</v>
      </c>
      <c r="I18" s="21" t="s">
        <v>653</v>
      </c>
      <c r="J18" s="21"/>
      <c r="K18" s="20"/>
    </row>
    <row r="19" spans="2:11" ht="165.6" x14ac:dyDescent="0.3">
      <c r="B19" s="38">
        <v>2</v>
      </c>
      <c r="C19" s="31" t="s">
        <v>334</v>
      </c>
      <c r="D19" s="23" t="s">
        <v>230</v>
      </c>
      <c r="E19" s="47">
        <f>IF(D19="leicht",6,IF(D19="mittel",8,IF(D19="schwer",10,xxx)))</f>
        <v>10</v>
      </c>
      <c r="F19" s="23">
        <f>IF(E19=6,25,IF(E19=8,30,IF(E19=10,35,xxx)))</f>
        <v>35</v>
      </c>
      <c r="G19" s="47" t="s">
        <v>182</v>
      </c>
      <c r="H19" s="21" t="s">
        <v>654</v>
      </c>
      <c r="I19" s="60" t="s">
        <v>655</v>
      </c>
      <c r="J19" s="21"/>
      <c r="K19" s="20"/>
    </row>
    <row r="20" spans="2:11" ht="82.8" x14ac:dyDescent="0.3">
      <c r="B20" s="38">
        <v>3</v>
      </c>
      <c r="C20" s="31" t="s">
        <v>356</v>
      </c>
      <c r="D20" s="23" t="s">
        <v>41</v>
      </c>
      <c r="E20" s="47">
        <f>IF(D20="leicht",6,IF(D20="mittel",8,IF(D20="schwer",10,xxx)))</f>
        <v>6</v>
      </c>
      <c r="F20" s="23">
        <f>IF(E20=6,25,IF(E20=8,30,IF(E20=10,35,xxx)))</f>
        <v>25</v>
      </c>
      <c r="G20" s="47" t="s">
        <v>183</v>
      </c>
      <c r="H20" s="21" t="s">
        <v>656</v>
      </c>
      <c r="I20" s="60" t="s">
        <v>657</v>
      </c>
      <c r="J20" s="21"/>
      <c r="K20" s="20"/>
    </row>
    <row r="21" spans="2:11" ht="110.4" x14ac:dyDescent="0.3">
      <c r="B21" s="38">
        <v>3</v>
      </c>
      <c r="C21" s="31" t="s">
        <v>356</v>
      </c>
      <c r="D21" s="23" t="s">
        <v>228</v>
      </c>
      <c r="E21" s="47">
        <f>IF(D21="leicht",6,IF(D21="mittel",8,IF(D21="schwer",10,xxx)))</f>
        <v>8</v>
      </c>
      <c r="F21" s="23">
        <f>IF(E21=6,25,IF(E21=8,30,IF(E21=10,35,xxx)))</f>
        <v>30</v>
      </c>
      <c r="G21" s="47" t="s">
        <v>184</v>
      </c>
      <c r="H21" s="21" t="s">
        <v>658</v>
      </c>
      <c r="I21" s="21" t="s">
        <v>659</v>
      </c>
      <c r="J21" s="21"/>
      <c r="K21" s="20"/>
    </row>
    <row r="22" spans="2:11" ht="69" x14ac:dyDescent="0.3">
      <c r="B22" s="38">
        <v>3</v>
      </c>
      <c r="C22" s="31" t="s">
        <v>372</v>
      </c>
      <c r="D22" s="23" t="s">
        <v>41</v>
      </c>
      <c r="E22" s="47">
        <f>IF(D22="leicht",6,IF(D22="mittel",8,IF(D22="schwer",10,xxx)))</f>
        <v>6</v>
      </c>
      <c r="F22" s="23">
        <f>IF(E22=6,25,IF(E22=8,30,IF(E22=10,35,xxx)))</f>
        <v>25</v>
      </c>
      <c r="G22" s="47" t="s">
        <v>185</v>
      </c>
      <c r="H22" s="21" t="s">
        <v>660</v>
      </c>
      <c r="I22" s="21" t="s">
        <v>661</v>
      </c>
      <c r="J22" s="21"/>
      <c r="K22" s="20"/>
    </row>
    <row r="23" spans="2:11" ht="138" x14ac:dyDescent="0.3">
      <c r="B23" s="38">
        <v>3</v>
      </c>
      <c r="C23" s="31" t="s">
        <v>372</v>
      </c>
      <c r="D23" s="23" t="s">
        <v>230</v>
      </c>
      <c r="E23" s="47">
        <f>IF(D23="leicht",6,IF(D23="mittel",8,IF(D23="schwer",10,xxx)))</f>
        <v>10</v>
      </c>
      <c r="F23" s="23"/>
      <c r="G23" s="47" t="s">
        <v>186</v>
      </c>
      <c r="H23" s="21" t="s">
        <v>803</v>
      </c>
      <c r="I23" s="21" t="s">
        <v>804</v>
      </c>
      <c r="J23" s="21"/>
      <c r="K23" s="20"/>
    </row>
    <row r="24" spans="2:11" ht="234.6" x14ac:dyDescent="0.3">
      <c r="B24" s="38">
        <v>3</v>
      </c>
      <c r="C24" s="31" t="s">
        <v>372</v>
      </c>
      <c r="D24" s="23" t="s">
        <v>230</v>
      </c>
      <c r="E24" s="47">
        <f>IF(D24="leicht",6,IF(D24="mittel",8,IF(D24="schwer",10,xxx)))</f>
        <v>10</v>
      </c>
      <c r="F24" s="23">
        <f>IF(E24=6,25,IF(E24=8,30,IF(E24=10,35,xxx)))</f>
        <v>35</v>
      </c>
      <c r="G24" s="47" t="s">
        <v>187</v>
      </c>
      <c r="H24" s="21" t="s">
        <v>662</v>
      </c>
      <c r="I24" s="60" t="s">
        <v>663</v>
      </c>
      <c r="J24" s="21"/>
      <c r="K24" s="20"/>
    </row>
    <row r="25" spans="2:11" ht="110.4" x14ac:dyDescent="0.3">
      <c r="B25" s="38">
        <v>3</v>
      </c>
      <c r="C25" s="31" t="s">
        <v>372</v>
      </c>
      <c r="D25" s="23" t="s">
        <v>228</v>
      </c>
      <c r="E25" s="47">
        <f>IF(D25="leicht",6,IF(D25="mittel",8,IF(D25="schwer",10,xxx)))</f>
        <v>8</v>
      </c>
      <c r="F25" s="23">
        <f>IF(E25=6,25,IF(E25=8,30,IF(E25=10,35,xxx)))</f>
        <v>30</v>
      </c>
      <c r="G25" s="47" t="s">
        <v>188</v>
      </c>
      <c r="H25" s="21" t="s">
        <v>664</v>
      </c>
      <c r="I25" s="21" t="s">
        <v>665</v>
      </c>
      <c r="J25" s="21"/>
      <c r="K25" s="20"/>
    </row>
    <row r="26" spans="2:11" ht="331.2" x14ac:dyDescent="0.3">
      <c r="B26" s="38">
        <v>3</v>
      </c>
      <c r="C26" s="31" t="s">
        <v>393</v>
      </c>
      <c r="D26" s="23" t="s">
        <v>228</v>
      </c>
      <c r="E26" s="47">
        <f>IF(D26="leicht",6,IF(D26="mittel",8,IF(D26="schwer",10,xxx)))</f>
        <v>8</v>
      </c>
      <c r="F26" s="23">
        <f>IF(E26=6,25,IF(E26=8,30,IF(E26=10,35,xxx)))</f>
        <v>30</v>
      </c>
      <c r="G26" s="47" t="s">
        <v>189</v>
      </c>
      <c r="H26" s="21" t="s">
        <v>666</v>
      </c>
      <c r="I26" s="21" t="s">
        <v>667</v>
      </c>
      <c r="J26" s="21"/>
      <c r="K26" s="20"/>
    </row>
    <row r="27" spans="2:11" ht="55.2" x14ac:dyDescent="0.3">
      <c r="B27" s="38">
        <v>3</v>
      </c>
      <c r="C27" s="31" t="s">
        <v>393</v>
      </c>
      <c r="D27" s="23" t="s">
        <v>41</v>
      </c>
      <c r="E27" s="47">
        <f>IF(D27="leicht",6,IF(D27="mittel",8,IF(D27="schwer",10,xxx)))</f>
        <v>6</v>
      </c>
      <c r="F27" s="23">
        <f>IF(E27=6,25,IF(E27=8,30,IF(E27=10,35,xxx)))</f>
        <v>25</v>
      </c>
      <c r="G27" s="47" t="s">
        <v>190</v>
      </c>
      <c r="H27" s="21" t="s">
        <v>668</v>
      </c>
      <c r="I27" s="21" t="s">
        <v>669</v>
      </c>
      <c r="J27" s="21"/>
      <c r="K27" s="20"/>
    </row>
    <row r="28" spans="2:11" ht="372.6" x14ac:dyDescent="0.3">
      <c r="B28" s="38">
        <v>3</v>
      </c>
      <c r="C28" s="31" t="s">
        <v>393</v>
      </c>
      <c r="D28" s="23" t="s">
        <v>230</v>
      </c>
      <c r="E28" s="47">
        <f>IF(D28="leicht",6,IF(D28="mittel",8,IF(D28="schwer",10,xxx)))</f>
        <v>10</v>
      </c>
      <c r="F28" s="23">
        <f>IF(E28=6,25,IF(E28=8,30,IF(E28=10,35,xxx)))</f>
        <v>35</v>
      </c>
      <c r="G28" s="47" t="s">
        <v>191</v>
      </c>
      <c r="H28" s="21" t="s">
        <v>670</v>
      </c>
      <c r="I28" s="21" t="s">
        <v>671</v>
      </c>
      <c r="J28" s="21"/>
      <c r="K28" s="20"/>
    </row>
    <row r="29" spans="2:11" ht="82.8" x14ac:dyDescent="0.3">
      <c r="B29" s="38">
        <v>4</v>
      </c>
      <c r="C29" s="31" t="s">
        <v>411</v>
      </c>
      <c r="D29" s="23" t="s">
        <v>41</v>
      </c>
      <c r="E29" s="47">
        <f>IF(D29="leicht",6,IF(D29="mittel",8,IF(D29="schwer",10,xxx)))</f>
        <v>6</v>
      </c>
      <c r="F29" s="23">
        <f>IF(E29=6,25,IF(E29=8,30,IF(E29=10,35,xxx)))</f>
        <v>25</v>
      </c>
      <c r="G29" s="47" t="s">
        <v>192</v>
      </c>
      <c r="H29" s="21" t="s">
        <v>672</v>
      </c>
      <c r="I29" s="21" t="s">
        <v>673</v>
      </c>
      <c r="J29" s="21"/>
      <c r="K29" s="20"/>
    </row>
    <row r="30" spans="2:11" ht="151.80000000000001" x14ac:dyDescent="0.3">
      <c r="B30" s="38">
        <v>4</v>
      </c>
      <c r="C30" s="31" t="s">
        <v>411</v>
      </c>
      <c r="D30" s="23" t="s">
        <v>230</v>
      </c>
      <c r="E30" s="47">
        <f>IF(D30="leicht",6,IF(D30="mittel",8,IF(D30="schwer",10,xxx)))</f>
        <v>10</v>
      </c>
      <c r="F30" s="23"/>
      <c r="G30" s="47" t="s">
        <v>193</v>
      </c>
      <c r="H30" s="21" t="s">
        <v>805</v>
      </c>
      <c r="I30" s="21" t="s">
        <v>806</v>
      </c>
      <c r="J30" s="21"/>
      <c r="K30" s="20"/>
    </row>
    <row r="31" spans="2:11" ht="55.2" x14ac:dyDescent="0.3">
      <c r="B31" s="38">
        <v>4</v>
      </c>
      <c r="C31" s="31" t="s">
        <v>411</v>
      </c>
      <c r="D31" s="23" t="s">
        <v>41</v>
      </c>
      <c r="E31" s="47">
        <f>IF(D31="leicht",6,IF(D31="mittel",8,IF(D31="schwer",10,xxx)))</f>
        <v>6</v>
      </c>
      <c r="F31" s="23">
        <f>IF(E31=6,25,IF(E31=8,30,IF(E31=10,35,xxx)))</f>
        <v>25</v>
      </c>
      <c r="G31" s="47" t="s">
        <v>194</v>
      </c>
      <c r="H31" s="21" t="s">
        <v>674</v>
      </c>
      <c r="I31" s="21" t="s">
        <v>675</v>
      </c>
      <c r="J31" s="21"/>
      <c r="K31" s="20"/>
    </row>
    <row r="32" spans="2:11" ht="96.6" x14ac:dyDescent="0.3">
      <c r="B32" s="38">
        <v>4</v>
      </c>
      <c r="C32" s="31" t="s">
        <v>411</v>
      </c>
      <c r="D32" s="23" t="s">
        <v>228</v>
      </c>
      <c r="E32" s="47">
        <f>IF(D32="leicht",6,IF(D32="mittel",8,IF(D32="schwer",10,xxx)))</f>
        <v>8</v>
      </c>
      <c r="F32" s="23">
        <f>IF(E32=6,25,IF(E32=8,30,IF(E32=10,35,xxx)))</f>
        <v>30</v>
      </c>
      <c r="G32" s="47" t="s">
        <v>195</v>
      </c>
      <c r="H32" s="21" t="s">
        <v>676</v>
      </c>
      <c r="I32" s="21" t="s">
        <v>677</v>
      </c>
      <c r="J32" s="21"/>
      <c r="K32" s="20"/>
    </row>
    <row r="33" spans="2:11" ht="179.4" x14ac:dyDescent="0.3">
      <c r="B33" s="38">
        <v>4</v>
      </c>
      <c r="C33" s="31" t="s">
        <v>428</v>
      </c>
      <c r="D33" s="23" t="s">
        <v>228</v>
      </c>
      <c r="E33" s="47">
        <f>IF(D33="leicht",6,IF(D33="mittel",8,IF(D33="schwer",10,xxx)))</f>
        <v>8</v>
      </c>
      <c r="F33" s="23">
        <f>IF(E33=6,25,IF(E33=8,30,IF(E33=10,35,xxx)))</f>
        <v>30</v>
      </c>
      <c r="G33" s="47" t="s">
        <v>196</v>
      </c>
      <c r="H33" s="21" t="s">
        <v>678</v>
      </c>
      <c r="I33" s="60" t="s">
        <v>679</v>
      </c>
      <c r="J33" s="21"/>
      <c r="K33" s="20"/>
    </row>
    <row r="34" spans="2:11" ht="151.80000000000001" x14ac:dyDescent="0.3">
      <c r="B34" s="38">
        <v>4</v>
      </c>
      <c r="C34" s="31" t="s">
        <v>428</v>
      </c>
      <c r="D34" s="23" t="s">
        <v>230</v>
      </c>
      <c r="E34" s="47">
        <f>IF(D34="leicht",6,IF(D34="mittel",8,IF(D34="schwer",10,xxx)))</f>
        <v>10</v>
      </c>
      <c r="F34" s="23">
        <f>IF(E34=6,25,IF(E34=8,30,IF(E34=10,35,xxx)))</f>
        <v>35</v>
      </c>
      <c r="G34" s="47" t="s">
        <v>197</v>
      </c>
      <c r="H34" s="21" t="s">
        <v>680</v>
      </c>
      <c r="I34" s="21" t="s">
        <v>681</v>
      </c>
      <c r="J34" s="21"/>
      <c r="K34" s="20"/>
    </row>
    <row r="35" spans="2:11" ht="69" x14ac:dyDescent="0.3">
      <c r="B35" s="38">
        <v>4</v>
      </c>
      <c r="C35" s="31" t="s">
        <v>428</v>
      </c>
      <c r="D35" s="23" t="s">
        <v>228</v>
      </c>
      <c r="E35" s="47">
        <f>IF(D35="leicht",6,IF(D35="mittel",8,IF(D35="schwer",10,xxx)))</f>
        <v>8</v>
      </c>
      <c r="F35" s="23">
        <f>IF(E35=6,25,IF(E35=8,30,IF(E35=10,35,xxx)))</f>
        <v>30</v>
      </c>
      <c r="G35" s="47" t="s">
        <v>198</v>
      </c>
      <c r="H35" s="37" t="s">
        <v>682</v>
      </c>
      <c r="I35" s="21" t="s">
        <v>683</v>
      </c>
      <c r="J35" s="21"/>
      <c r="K35" s="20"/>
    </row>
    <row r="36" spans="2:11" ht="55.2" x14ac:dyDescent="0.3">
      <c r="B36" s="38">
        <v>4</v>
      </c>
      <c r="C36" s="31" t="s">
        <v>439</v>
      </c>
      <c r="D36" s="23" t="s">
        <v>41</v>
      </c>
      <c r="E36" s="47">
        <f>IF(D36="leicht",6,IF(D36="mittel",8,IF(D36="schwer",10,xxx)))</f>
        <v>6</v>
      </c>
      <c r="F36" s="23">
        <f>IF(E36=6,25,IF(E36=8,30,IF(E36=10,35,xxx)))</f>
        <v>25</v>
      </c>
      <c r="G36" s="47" t="s">
        <v>199</v>
      </c>
      <c r="H36" s="21" t="s">
        <v>684</v>
      </c>
      <c r="I36" s="21" t="s">
        <v>685</v>
      </c>
      <c r="J36" s="21"/>
      <c r="K36" s="20"/>
    </row>
    <row r="37" spans="2:11" ht="165.6" x14ac:dyDescent="0.3">
      <c r="B37" s="38">
        <v>4</v>
      </c>
      <c r="C37" s="31" t="s">
        <v>439</v>
      </c>
      <c r="D37" s="23" t="s">
        <v>230</v>
      </c>
      <c r="E37" s="47">
        <f>IF(D37="leicht",6,IF(D37="mittel",8,IF(D37="schwer",10,xxx)))</f>
        <v>10</v>
      </c>
      <c r="F37" s="23">
        <f>IF(E37=6,25,IF(E37=8,30,IF(E37=10,35,xxx)))</f>
        <v>35</v>
      </c>
      <c r="G37" s="47" t="s">
        <v>200</v>
      </c>
      <c r="H37" s="21" t="s">
        <v>686</v>
      </c>
      <c r="I37" s="21" t="s">
        <v>687</v>
      </c>
      <c r="J37" s="21"/>
      <c r="K37" s="20"/>
    </row>
    <row r="38" spans="2:11" ht="69" x14ac:dyDescent="0.3">
      <c r="B38" s="38">
        <v>5</v>
      </c>
      <c r="C38" s="31" t="s">
        <v>456</v>
      </c>
      <c r="D38" s="23" t="s">
        <v>41</v>
      </c>
      <c r="E38" s="47">
        <f>IF(D38="leicht",6,IF(D38="mittel",8,IF(D38="schwer",10,xxx)))</f>
        <v>6</v>
      </c>
      <c r="F38" s="23">
        <f>IF(E38=6,25,IF(E38=8,30,IF(E38=10,35,xxx)))</f>
        <v>25</v>
      </c>
      <c r="G38" s="47" t="s">
        <v>201</v>
      </c>
      <c r="H38" s="21" t="s">
        <v>688</v>
      </c>
      <c r="I38" s="21" t="s">
        <v>689</v>
      </c>
      <c r="J38" s="21"/>
      <c r="K38" s="20"/>
    </row>
    <row r="39" spans="2:11" ht="151.80000000000001" x14ac:dyDescent="0.3">
      <c r="B39" s="38">
        <v>5</v>
      </c>
      <c r="C39" s="31" t="s">
        <v>456</v>
      </c>
      <c r="D39" s="23" t="s">
        <v>230</v>
      </c>
      <c r="E39" s="47">
        <f>IF(D39="leicht",6,IF(D39="mittel",8,IF(D39="schwer",10,xxx)))</f>
        <v>10</v>
      </c>
      <c r="F39" s="23"/>
      <c r="G39" s="47" t="s">
        <v>202</v>
      </c>
      <c r="H39" s="21" t="s">
        <v>807</v>
      </c>
      <c r="I39" s="21" t="s">
        <v>808</v>
      </c>
      <c r="J39" s="21"/>
      <c r="K39" s="20"/>
    </row>
    <row r="40" spans="2:11" ht="234.6" x14ac:dyDescent="0.3">
      <c r="B40" s="38">
        <v>5</v>
      </c>
      <c r="C40" s="31" t="s">
        <v>456</v>
      </c>
      <c r="D40" s="23" t="s">
        <v>41</v>
      </c>
      <c r="E40" s="47">
        <f>IF(D40="leicht",6,IF(D40="mittel",8,IF(D40="schwer",10,xxx)))</f>
        <v>6</v>
      </c>
      <c r="F40" s="23">
        <f>IF(E40=6,25,IF(E40=8,30,IF(E40=10,35,xxx)))</f>
        <v>25</v>
      </c>
      <c r="G40" s="47" t="s">
        <v>203</v>
      </c>
      <c r="H40" s="21" t="s">
        <v>690</v>
      </c>
      <c r="I40" s="21" t="s">
        <v>691</v>
      </c>
      <c r="J40" s="21"/>
      <c r="K40" s="20"/>
    </row>
    <row r="41" spans="2:11" ht="207" x14ac:dyDescent="0.3">
      <c r="B41" s="38">
        <v>5</v>
      </c>
      <c r="C41" s="31" t="s">
        <v>497</v>
      </c>
      <c r="D41" s="23" t="s">
        <v>228</v>
      </c>
      <c r="E41" s="47">
        <f>IF(D41="leicht",6,IF(D41="mittel",8,IF(D41="schwer",10,xxx)))</f>
        <v>8</v>
      </c>
      <c r="F41" s="23">
        <f>IF(E41=6,25,IF(E41=8,30,IF(E41=10,35,xxx)))</f>
        <v>30</v>
      </c>
      <c r="G41" s="47" t="s">
        <v>204</v>
      </c>
      <c r="H41" s="21" t="s">
        <v>692</v>
      </c>
      <c r="I41" s="21" t="s">
        <v>693</v>
      </c>
      <c r="J41" s="21"/>
      <c r="K41" s="20"/>
    </row>
    <row r="42" spans="2:11" ht="110.4" x14ac:dyDescent="0.3">
      <c r="B42" s="38">
        <v>5</v>
      </c>
      <c r="C42" s="31" t="s">
        <v>497</v>
      </c>
      <c r="D42" s="23" t="s">
        <v>230</v>
      </c>
      <c r="E42" s="47">
        <f>IF(D42="leicht",6,IF(D42="mittel",8,IF(D42="schwer",10,xxx)))</f>
        <v>10</v>
      </c>
      <c r="F42" s="23">
        <f>IF(E42=6,25,IF(E42=8,30,IF(E42=10,35,xxx)))</f>
        <v>35</v>
      </c>
      <c r="G42" s="47" t="s">
        <v>205</v>
      </c>
      <c r="H42" s="21" t="s">
        <v>694</v>
      </c>
      <c r="I42" s="21" t="s">
        <v>695</v>
      </c>
      <c r="J42" s="21"/>
      <c r="K42" s="20"/>
    </row>
    <row r="43" spans="2:11" ht="82.8" x14ac:dyDescent="0.3">
      <c r="B43" s="38">
        <v>5</v>
      </c>
      <c r="C43" s="31" t="s">
        <v>497</v>
      </c>
      <c r="D43" s="23" t="s">
        <v>228</v>
      </c>
      <c r="E43" s="47">
        <f>IF(D43="leicht",6,IF(D43="mittel",8,IF(D43="schwer",10,xxx)))</f>
        <v>8</v>
      </c>
      <c r="F43" s="23">
        <f>IF(E43=6,25,IF(E43=8,30,IF(E43=10,35,xxx)))</f>
        <v>30</v>
      </c>
      <c r="G43" s="47" t="s">
        <v>206</v>
      </c>
      <c r="H43" s="21" t="s">
        <v>696</v>
      </c>
      <c r="I43" s="21" t="s">
        <v>697</v>
      </c>
      <c r="J43" s="21"/>
      <c r="K43" s="20"/>
    </row>
    <row r="44" spans="2:11" ht="69" x14ac:dyDescent="0.3">
      <c r="B44" s="38">
        <v>5</v>
      </c>
      <c r="C44" s="31" t="s">
        <v>497</v>
      </c>
      <c r="D44" s="23" t="s">
        <v>41</v>
      </c>
      <c r="E44" s="47">
        <f>IF(D44="leicht",6,IF(D44="mittel",8,IF(D44="schwer",10,xxx)))</f>
        <v>6</v>
      </c>
      <c r="F44" s="23">
        <f>IF(E44=6,25,IF(E44=8,30,IF(E44=10,35,xxx)))</f>
        <v>25</v>
      </c>
      <c r="G44" s="47" t="s">
        <v>207</v>
      </c>
      <c r="H44" s="21" t="s">
        <v>698</v>
      </c>
      <c r="I44" s="60" t="s">
        <v>699</v>
      </c>
      <c r="J44" s="21"/>
      <c r="K44" s="20"/>
    </row>
    <row r="45" spans="2:11" ht="151.80000000000001" x14ac:dyDescent="0.3">
      <c r="B45" s="38">
        <v>5</v>
      </c>
      <c r="C45" s="31" t="s">
        <v>497</v>
      </c>
      <c r="D45" s="23" t="s">
        <v>228</v>
      </c>
      <c r="E45" s="47">
        <f>IF(D45="leicht",6,IF(D45="mittel",8,IF(D45="schwer",10,xxx)))</f>
        <v>8</v>
      </c>
      <c r="F45" s="23">
        <f>IF(E45=6,25,IF(E45=8,30,IF(E45=10,35,xxx)))</f>
        <v>30</v>
      </c>
      <c r="G45" s="47" t="s">
        <v>208</v>
      </c>
      <c r="H45" s="21" t="s">
        <v>700</v>
      </c>
      <c r="I45" s="21" t="s">
        <v>701</v>
      </c>
      <c r="J45" s="21"/>
      <c r="K45" s="20"/>
    </row>
    <row r="46" spans="2:11" ht="151.80000000000001" x14ac:dyDescent="0.3">
      <c r="B46" s="38">
        <v>5</v>
      </c>
      <c r="C46" s="31" t="s">
        <v>497</v>
      </c>
      <c r="D46" s="23" t="s">
        <v>230</v>
      </c>
      <c r="E46" s="47">
        <f>IF(D46="leicht",6,IF(D46="mittel",8,IF(D46="schwer",10,xxx)))</f>
        <v>10</v>
      </c>
      <c r="F46" s="23">
        <f>IF(E46=6,25,IF(E46=8,30,IF(E46=10,35,xxx)))</f>
        <v>35</v>
      </c>
      <c r="G46" s="47" t="s">
        <v>209</v>
      </c>
      <c r="H46" s="21" t="s">
        <v>702</v>
      </c>
      <c r="I46" s="21" t="s">
        <v>703</v>
      </c>
      <c r="J46" s="21"/>
      <c r="K46" s="20"/>
    </row>
    <row r="47" spans="2:11" ht="69" x14ac:dyDescent="0.3">
      <c r="B47" s="38">
        <v>6</v>
      </c>
      <c r="C47" s="31" t="s">
        <v>521</v>
      </c>
      <c r="D47" s="23" t="s">
        <v>41</v>
      </c>
      <c r="E47" s="47">
        <f>IF(D47="leicht",6,IF(D47="mittel",8,IF(D47="schwer",10,xxx)))</f>
        <v>6</v>
      </c>
      <c r="F47" s="23">
        <f>IF(E47=6,25,IF(E47=8,30,IF(E47=10,35,xxx)))</f>
        <v>25</v>
      </c>
      <c r="G47" s="47" t="s">
        <v>210</v>
      </c>
      <c r="H47" s="37" t="s">
        <v>704</v>
      </c>
      <c r="I47" s="21" t="s">
        <v>705</v>
      </c>
      <c r="J47" s="21"/>
      <c r="K47" s="20"/>
    </row>
    <row r="48" spans="2:11" ht="248.4" x14ac:dyDescent="0.3">
      <c r="B48" s="38">
        <v>6</v>
      </c>
      <c r="C48" s="31" t="s">
        <v>521</v>
      </c>
      <c r="D48" s="61" t="s">
        <v>230</v>
      </c>
      <c r="E48" s="47">
        <f>IF(D48="leicht",6,IF(D48="mittel",8,IF(D48="schwer",10,xxx)))</f>
        <v>10</v>
      </c>
      <c r="F48" s="23"/>
      <c r="G48" s="47" t="s">
        <v>211</v>
      </c>
      <c r="H48" s="21" t="s">
        <v>809</v>
      </c>
      <c r="I48" s="21" t="s">
        <v>810</v>
      </c>
      <c r="J48" s="21"/>
      <c r="K48" s="20"/>
    </row>
    <row r="49" spans="2:11" ht="289.8" x14ac:dyDescent="0.3">
      <c r="B49" s="38">
        <v>6.1</v>
      </c>
      <c r="C49" s="31" t="s">
        <v>521</v>
      </c>
      <c r="D49" s="61" t="s">
        <v>230</v>
      </c>
      <c r="E49" s="47">
        <f>IF(D49="leicht",6,IF(D49="mittel",8,IF(D49="schwer",10,xxx)))</f>
        <v>10</v>
      </c>
      <c r="F49" s="23">
        <f>IF(E49=6,25,IF(E49=8,30,IF(E49=10,35,xxx)))</f>
        <v>35</v>
      </c>
      <c r="G49" s="47" t="s">
        <v>212</v>
      </c>
      <c r="H49" s="21" t="s">
        <v>706</v>
      </c>
      <c r="I49" s="21" t="s">
        <v>707</v>
      </c>
      <c r="J49" s="21"/>
      <c r="K49" s="20"/>
    </row>
    <row r="50" spans="2:11" ht="124.2" x14ac:dyDescent="0.3">
      <c r="B50" s="38">
        <v>6</v>
      </c>
      <c r="C50" s="31" t="s">
        <v>521</v>
      </c>
      <c r="D50" s="23" t="s">
        <v>228</v>
      </c>
      <c r="E50" s="47">
        <f>IF(D50="leicht",6,IF(D50="mittel",8,IF(D50="schwer",10,xxx)))</f>
        <v>8</v>
      </c>
      <c r="F50" s="23">
        <f>IF(E50=6,25,IF(E50=8,30,IF(E50=10,35,xxx)))</f>
        <v>30</v>
      </c>
      <c r="G50" s="47" t="s">
        <v>213</v>
      </c>
      <c r="H50" s="21" t="s">
        <v>708</v>
      </c>
      <c r="I50" s="21" t="s">
        <v>709</v>
      </c>
      <c r="J50" s="21"/>
      <c r="K50" s="20"/>
    </row>
    <row r="51" spans="2:11" ht="82.8" x14ac:dyDescent="0.3">
      <c r="B51" s="38">
        <v>6</v>
      </c>
      <c r="C51" s="31" t="s">
        <v>538</v>
      </c>
      <c r="D51" s="23" t="s">
        <v>41</v>
      </c>
      <c r="E51" s="47">
        <f>IF(D51="leicht",6,IF(D51="mittel",8,IF(D51="schwer",10,xxx)))</f>
        <v>6</v>
      </c>
      <c r="F51" s="23">
        <f>IF(E51=6,25,IF(E51=8,30,IF(E51=10,35,xxx)))</f>
        <v>25</v>
      </c>
      <c r="G51" s="47" t="s">
        <v>214</v>
      </c>
      <c r="H51" s="20" t="s">
        <v>710</v>
      </c>
      <c r="I51" s="37" t="s">
        <v>711</v>
      </c>
      <c r="J51" s="21"/>
      <c r="K51" s="20"/>
    </row>
    <row r="52" spans="2:11" ht="151.80000000000001" x14ac:dyDescent="0.3">
      <c r="B52" s="38">
        <v>6</v>
      </c>
      <c r="C52" s="31" t="s">
        <v>538</v>
      </c>
      <c r="D52" s="23" t="s">
        <v>228</v>
      </c>
      <c r="E52" s="47">
        <f>IF(D52="leicht",6,IF(D52="mittel",8,IF(D52="schwer",10,xxx)))</f>
        <v>8</v>
      </c>
      <c r="F52" s="23">
        <f>IF(E52=6,25,IF(E52=8,30,IF(E52=10,35,xxx)))</f>
        <v>30</v>
      </c>
      <c r="G52" s="47" t="s">
        <v>215</v>
      </c>
      <c r="H52" s="21" t="s">
        <v>712</v>
      </c>
      <c r="I52" s="21" t="s">
        <v>713</v>
      </c>
      <c r="J52" s="21"/>
      <c r="K52" s="20"/>
    </row>
    <row r="53" spans="2:11" ht="124.2" x14ac:dyDescent="0.3">
      <c r="B53" s="38">
        <v>6</v>
      </c>
      <c r="C53" s="31" t="s">
        <v>718</v>
      </c>
      <c r="D53" s="23" t="s">
        <v>228</v>
      </c>
      <c r="E53" s="47">
        <f>IF(D53="leicht",6,IF(D53="mittel",8,IF(D53="schwer",10,xxx)))</f>
        <v>8</v>
      </c>
      <c r="F53" s="23">
        <f>IF(E53=6,25,IF(E53=8,30,IF(E53=10,35,xxx)))</f>
        <v>30</v>
      </c>
      <c r="G53" s="47" t="s">
        <v>216</v>
      </c>
      <c r="H53" s="21" t="s">
        <v>714</v>
      </c>
      <c r="I53" s="60" t="s">
        <v>715</v>
      </c>
      <c r="J53" s="21"/>
      <c r="K53" s="20"/>
    </row>
    <row r="54" spans="2:11" ht="55.2" x14ac:dyDescent="0.3">
      <c r="B54" s="38">
        <v>6</v>
      </c>
      <c r="C54" s="31" t="s">
        <v>538</v>
      </c>
      <c r="D54" s="23" t="s">
        <v>41</v>
      </c>
      <c r="E54" s="47">
        <f>IF(D54="leicht",6,IF(D54="mittel",8,IF(D54="schwer",10,xxx)))</f>
        <v>6</v>
      </c>
      <c r="F54" s="23">
        <f>IF(E54=6,25,IF(E54=8,30,IF(E54=10,35,xxx)))</f>
        <v>25</v>
      </c>
      <c r="G54" s="47" t="s">
        <v>217</v>
      </c>
      <c r="H54" s="21" t="s">
        <v>716</v>
      </c>
      <c r="I54" s="21" t="s">
        <v>717</v>
      </c>
      <c r="J54" s="21"/>
      <c r="K54" s="20"/>
    </row>
    <row r="55" spans="2:11" ht="234.6" x14ac:dyDescent="0.3">
      <c r="B55" s="38">
        <v>6</v>
      </c>
      <c r="C55" s="31" t="s">
        <v>718</v>
      </c>
      <c r="D55" s="61" t="s">
        <v>230</v>
      </c>
      <c r="E55" s="47">
        <f>IF(D55="leicht",6,IF(D55="mittel",8,IF(D55="schwer",10,xxx)))</f>
        <v>10</v>
      </c>
      <c r="F55" s="23">
        <f>IF(E55=6,25,IF(E55=8,30,IF(E55=10,35,xxx)))</f>
        <v>35</v>
      </c>
      <c r="G55" s="47" t="s">
        <v>218</v>
      </c>
      <c r="H55" s="21" t="s">
        <v>719</v>
      </c>
      <c r="I55" s="21" t="s">
        <v>720</v>
      </c>
      <c r="J55" s="21"/>
      <c r="K55" s="20"/>
    </row>
    <row r="56" spans="2:11" ht="69" x14ac:dyDescent="0.3">
      <c r="B56" s="38">
        <v>7</v>
      </c>
      <c r="C56" s="31" t="s">
        <v>574</v>
      </c>
      <c r="D56" s="23" t="s">
        <v>41</v>
      </c>
      <c r="E56" s="47">
        <f>IF(D56="leicht",6,IF(D56="mittel",8,IF(D56="schwer",10,xxx)))</f>
        <v>6</v>
      </c>
      <c r="F56" s="23">
        <f>IF(E56=6,25,IF(E56=8,30,IF(E56=10,35,xxx)))</f>
        <v>25</v>
      </c>
      <c r="G56" s="47" t="s">
        <v>219</v>
      </c>
      <c r="H56" s="21" t="s">
        <v>721</v>
      </c>
      <c r="I56" s="21" t="s">
        <v>722</v>
      </c>
      <c r="J56" s="21"/>
      <c r="K56" s="20"/>
    </row>
    <row r="57" spans="2:11" ht="82.8" x14ac:dyDescent="0.3">
      <c r="B57" s="38">
        <v>7</v>
      </c>
      <c r="C57" s="31" t="s">
        <v>574</v>
      </c>
      <c r="D57" s="23" t="s">
        <v>41</v>
      </c>
      <c r="E57" s="47">
        <f>IF(D57="leicht",6,IF(D57="mittel",8,IF(D57="schwer",10,xxx)))</f>
        <v>6</v>
      </c>
      <c r="F57" s="23">
        <f>IF(E57=6,25,IF(E57=8,30,IF(E57=10,35,xxx)))</f>
        <v>25</v>
      </c>
      <c r="G57" s="47" t="s">
        <v>220</v>
      </c>
      <c r="H57" s="21" t="s">
        <v>723</v>
      </c>
      <c r="I57" s="21" t="s">
        <v>724</v>
      </c>
      <c r="J57" s="21"/>
      <c r="K57" s="20"/>
    </row>
    <row r="58" spans="2:11" ht="409.6" x14ac:dyDescent="0.3">
      <c r="B58" s="38">
        <v>7</v>
      </c>
      <c r="C58" s="31" t="s">
        <v>574</v>
      </c>
      <c r="D58" s="23" t="s">
        <v>230</v>
      </c>
      <c r="E58" s="47">
        <f>IF(D58="leicht",6,IF(D58="mittel",8,IF(D58="schwer",10,xxx)))</f>
        <v>10</v>
      </c>
      <c r="F58" s="23">
        <f>IF(E58=6,25,IF(E58=8,30,IF(E58=10,35,xxx)))</f>
        <v>35</v>
      </c>
      <c r="G58" s="47" t="s">
        <v>221</v>
      </c>
      <c r="H58" s="21" t="s">
        <v>725</v>
      </c>
      <c r="I58" s="21" t="s">
        <v>726</v>
      </c>
      <c r="J58" s="21"/>
      <c r="K58" s="20"/>
    </row>
    <row r="59" spans="2:11" ht="262.2" x14ac:dyDescent="0.3">
      <c r="B59" s="38">
        <v>7</v>
      </c>
      <c r="C59" s="31" t="s">
        <v>727</v>
      </c>
      <c r="D59" s="23" t="s">
        <v>228</v>
      </c>
      <c r="E59" s="47">
        <f>IF(D59="leicht",6,IF(D59="mittel",8,IF(D59="schwer",10,xxx)))</f>
        <v>8</v>
      </c>
      <c r="F59" s="23">
        <f>IF(E59=6,25,IF(E59=8,30,IF(E59=10,35,xxx)))</f>
        <v>30</v>
      </c>
      <c r="G59" s="47" t="s">
        <v>222</v>
      </c>
      <c r="H59" s="21" t="s">
        <v>728</v>
      </c>
      <c r="I59" s="21" t="s">
        <v>729</v>
      </c>
      <c r="J59" s="21"/>
      <c r="K59" s="20"/>
    </row>
    <row r="60" spans="2:11" ht="220.8" x14ac:dyDescent="0.3">
      <c r="B60" s="38">
        <v>7</v>
      </c>
      <c r="C60" s="31" t="s">
        <v>589</v>
      </c>
      <c r="D60" s="23" t="s">
        <v>230</v>
      </c>
      <c r="E60" s="47">
        <f>IF(D60="leicht",6,IF(D60="mittel",8,IF(D60="schwer",10,xxx)))</f>
        <v>10</v>
      </c>
      <c r="F60" s="23"/>
      <c r="G60" s="47" t="s">
        <v>223</v>
      </c>
      <c r="H60" s="21" t="s">
        <v>811</v>
      </c>
      <c r="I60" s="21" t="s">
        <v>812</v>
      </c>
      <c r="J60" s="21"/>
      <c r="K60" s="20"/>
    </row>
    <row r="61" spans="2:11" ht="179.4" x14ac:dyDescent="0.3">
      <c r="B61" s="38">
        <v>7</v>
      </c>
      <c r="C61" s="31" t="s">
        <v>589</v>
      </c>
      <c r="D61" s="23" t="s">
        <v>228</v>
      </c>
      <c r="E61" s="47">
        <f>IF(D61="leicht",6,IF(D61="mittel",8,IF(D61="schwer",10,xxx)))</f>
        <v>8</v>
      </c>
      <c r="F61" s="23">
        <f>IF(E61=6,25,IF(E61=8,30,IF(E61=10,35,xxx)))</f>
        <v>30</v>
      </c>
      <c r="G61" s="47" t="s">
        <v>224</v>
      </c>
      <c r="H61" s="21" t="s">
        <v>730</v>
      </c>
      <c r="I61" s="21" t="s">
        <v>731</v>
      </c>
      <c r="J61" s="21"/>
      <c r="K61" s="20"/>
    </row>
    <row r="62" spans="2:11" ht="110.4" x14ac:dyDescent="0.3">
      <c r="B62" s="38">
        <v>7</v>
      </c>
      <c r="C62" s="31" t="s">
        <v>612</v>
      </c>
      <c r="D62" s="23" t="s">
        <v>41</v>
      </c>
      <c r="E62" s="47">
        <f>IF(D62="leicht",6,IF(D62="mittel",8,IF(D62="schwer",10,xxx)))</f>
        <v>6</v>
      </c>
      <c r="F62" s="23">
        <f>IF(E62=6,25,IF(E62=8,30,IF(E62=10,35,xxx)))</f>
        <v>25</v>
      </c>
      <c r="G62" s="47" t="s">
        <v>225</v>
      </c>
      <c r="H62" s="21" t="s">
        <v>732</v>
      </c>
      <c r="I62" s="21" t="s">
        <v>733</v>
      </c>
      <c r="J62" s="21"/>
      <c r="K62" s="20"/>
    </row>
    <row r="63" spans="2:11" ht="193.2" x14ac:dyDescent="0.3">
      <c r="B63" s="38">
        <v>7</v>
      </c>
      <c r="C63" s="31" t="s">
        <v>612</v>
      </c>
      <c r="D63" s="23" t="s">
        <v>228</v>
      </c>
      <c r="E63" s="47">
        <f>IF(D63="leicht",6,IF(D63="mittel",8,IF(D63="schwer",10,xxx)))</f>
        <v>8</v>
      </c>
      <c r="F63" s="23">
        <f>IF(E63=6,25,IF(E63=8,30,IF(E63=10,35,xxx)))</f>
        <v>30</v>
      </c>
      <c r="G63" s="47" t="s">
        <v>813</v>
      </c>
      <c r="H63" s="37" t="s">
        <v>735</v>
      </c>
      <c r="I63" s="21" t="s">
        <v>736</v>
      </c>
      <c r="J63" s="21"/>
      <c r="K63" s="20"/>
    </row>
    <row r="64" spans="2:11" ht="409.6" x14ac:dyDescent="0.3">
      <c r="B64" s="38">
        <v>7</v>
      </c>
      <c r="C64" s="31" t="s">
        <v>734</v>
      </c>
      <c r="D64" s="23" t="s">
        <v>230</v>
      </c>
      <c r="E64" s="47">
        <f>IF(D64="leicht",6,IF(D64="mittel",8,IF(D64="schwer",10,xxx)))</f>
        <v>10</v>
      </c>
      <c r="F64" s="23">
        <f>IF(E64=6,25,IF(E64=8,30,IF(E64=10,35,xxx)))</f>
        <v>35</v>
      </c>
      <c r="G64" s="47" t="s">
        <v>814</v>
      </c>
      <c r="H64" s="21" t="s">
        <v>737</v>
      </c>
      <c r="I64" s="21" t="s">
        <v>738</v>
      </c>
      <c r="J64" s="21"/>
      <c r="K64" s="20"/>
    </row>
    <row r="65" spans="2:11" x14ac:dyDescent="0.3">
      <c r="B65" s="38"/>
      <c r="C65" s="31"/>
      <c r="D65" s="23"/>
      <c r="E65" s="47" t="e">
        <f>IF(D65="leicht",6,IF(D65="mittel",8,IF(D65="schwer",10,xxx)))</f>
        <v>#NAME?</v>
      </c>
      <c r="F65" s="23" t="e">
        <f>IF(E65=6,25,IF(E65=8,30,IF(E65=10,35,xxx)))</f>
        <v>#NAME?</v>
      </c>
      <c r="G65" s="47" t="s">
        <v>815</v>
      </c>
      <c r="H65" s="21"/>
      <c r="I65" s="21"/>
      <c r="J65" s="21"/>
      <c r="K65" s="20"/>
    </row>
    <row r="66" spans="2:11" x14ac:dyDescent="0.3">
      <c r="B66" s="38"/>
      <c r="C66" s="31"/>
      <c r="D66" s="23"/>
      <c r="E66" s="47" t="e">
        <f>IF(D66="leicht",6,IF(D66="mittel",8,IF(D66="schwer",10,xxx)))</f>
        <v>#NAME?</v>
      </c>
      <c r="F66" s="23" t="e">
        <f>IF(E66=6,25,IF(E66=8,30,IF(E66=10,35,xxx)))</f>
        <v>#NAME?</v>
      </c>
      <c r="G66" s="47" t="s">
        <v>816</v>
      </c>
      <c r="H66" s="21"/>
      <c r="I66" s="21"/>
      <c r="J66" s="21"/>
      <c r="K66" s="20"/>
    </row>
    <row r="67" spans="2:11" x14ac:dyDescent="0.3">
      <c r="B67" s="38"/>
      <c r="C67" s="31"/>
      <c r="D67" s="23"/>
      <c r="E67" s="47" t="e">
        <f>IF(D67="leicht",6,IF(D67="mittel",8,IF(D67="schwer",10,xxx)))</f>
        <v>#NAME?</v>
      </c>
      <c r="F67" s="23" t="e">
        <f>IF(E67=6,25,IF(E67=8,30,IF(E67=10,35,xxx)))</f>
        <v>#NAME?</v>
      </c>
      <c r="G67" s="47" t="s">
        <v>817</v>
      </c>
      <c r="H67" s="21"/>
      <c r="I67" s="21"/>
      <c r="J67" s="21"/>
      <c r="K67" s="20"/>
    </row>
    <row r="68" spans="2:11" x14ac:dyDescent="0.3">
      <c r="B68" s="38"/>
      <c r="C68" s="31"/>
      <c r="D68" s="23"/>
      <c r="E68" s="47" t="e">
        <f>IF(D68="leicht",6,IF(D68="mittel",8,IF(D68="schwer",10,xxx)))</f>
        <v>#NAME?</v>
      </c>
      <c r="F68" s="23" t="e">
        <f>IF(E68=6,25,IF(E68=8,30,IF(E68=10,35,xxx)))</f>
        <v>#NAME?</v>
      </c>
      <c r="G68" s="47" t="s">
        <v>818</v>
      </c>
      <c r="H68" s="21"/>
      <c r="I68" s="21"/>
      <c r="J68" s="21"/>
      <c r="K68" s="20"/>
    </row>
    <row r="69" spans="2:11" x14ac:dyDescent="0.3">
      <c r="B69" s="38"/>
      <c r="C69" s="31"/>
      <c r="D69" s="23"/>
      <c r="E69" s="47" t="e">
        <f>IF(D69="leicht",6,IF(D69="mittel",8,IF(D69="schwer",10,xxx)))</f>
        <v>#NAME?</v>
      </c>
      <c r="F69" s="23" t="e">
        <f>IF(E69=6,25,IF(E69=8,30,IF(E69=10,35,xxx)))</f>
        <v>#NAME?</v>
      </c>
      <c r="G69" s="47" t="s">
        <v>819</v>
      </c>
      <c r="H69" s="21"/>
      <c r="I69" s="21"/>
      <c r="J69" s="21"/>
      <c r="K69" s="20"/>
    </row>
    <row r="70" spans="2:11" x14ac:dyDescent="0.3">
      <c r="B70" s="38"/>
      <c r="C70" s="31"/>
      <c r="D70" s="23"/>
      <c r="E70" s="23"/>
      <c r="F70" s="23"/>
      <c r="G70" s="22"/>
      <c r="H70" s="21"/>
      <c r="I70" s="21"/>
      <c r="J70" s="21"/>
      <c r="K70" s="20"/>
    </row>
    <row r="71" spans="2:11" x14ac:dyDescent="0.3">
      <c r="B71" s="38"/>
      <c r="C71" s="31"/>
      <c r="D71" s="23"/>
      <c r="E71" s="23"/>
      <c r="F71" s="23"/>
      <c r="G71" s="22"/>
      <c r="H71" s="21"/>
      <c r="I71" s="21"/>
      <c r="J71" s="21"/>
      <c r="K71" s="20"/>
    </row>
    <row r="72" spans="2:11" x14ac:dyDescent="0.3">
      <c r="B72" s="38"/>
      <c r="C72" s="31"/>
      <c r="D72" s="23"/>
      <c r="E72" s="23"/>
      <c r="F72" s="23"/>
      <c r="G72" s="22"/>
      <c r="H72" s="21"/>
      <c r="I72" s="21"/>
      <c r="J72" s="21"/>
      <c r="K72" s="20"/>
    </row>
    <row r="73" spans="2:11" x14ac:dyDescent="0.3">
      <c r="B73" s="38"/>
      <c r="C73" s="31"/>
      <c r="D73" s="23"/>
      <c r="E73" s="23"/>
      <c r="F73" s="23"/>
      <c r="G73" s="22"/>
      <c r="H73" s="21"/>
      <c r="I73" s="21"/>
      <c r="J73" s="21"/>
      <c r="K73" s="20"/>
    </row>
    <row r="74" spans="2:11" x14ac:dyDescent="0.3">
      <c r="B74" s="38"/>
      <c r="C74" s="31"/>
      <c r="D74" s="23"/>
      <c r="E74" s="23"/>
      <c r="F74" s="23"/>
      <c r="G74" s="22"/>
      <c r="H74" s="21"/>
      <c r="I74" s="21"/>
      <c r="J74" s="21"/>
      <c r="K74" s="20"/>
    </row>
    <row r="75" spans="2:11" x14ac:dyDescent="0.3">
      <c r="B75" s="38"/>
      <c r="C75" s="31"/>
      <c r="D75" s="23"/>
      <c r="E75" s="23"/>
      <c r="F75" s="23"/>
      <c r="G75" s="22"/>
      <c r="H75" s="21"/>
      <c r="I75" s="21"/>
      <c r="J75" s="21"/>
      <c r="K75" s="20"/>
    </row>
    <row r="76" spans="2:11" x14ac:dyDescent="0.3">
      <c r="B76" s="38"/>
      <c r="C76" s="31"/>
      <c r="D76" s="23"/>
      <c r="E76" s="23"/>
      <c r="F76" s="23"/>
      <c r="G76" s="22"/>
      <c r="H76" s="21"/>
      <c r="I76" s="21"/>
      <c r="J76" s="21"/>
      <c r="K76" s="20"/>
    </row>
    <row r="77" spans="2:11" x14ac:dyDescent="0.3">
      <c r="B77" s="38"/>
      <c r="C77" s="31"/>
      <c r="D77" s="23"/>
      <c r="E77" s="23"/>
      <c r="F77" s="23"/>
      <c r="G77" s="22"/>
      <c r="H77" s="21"/>
      <c r="I77" s="21"/>
      <c r="J77" s="21"/>
      <c r="K77" s="20"/>
    </row>
    <row r="78" spans="2:11" x14ac:dyDescent="0.3">
      <c r="B78" s="38"/>
      <c r="C78" s="31"/>
      <c r="D78" s="23"/>
      <c r="E78" s="23"/>
      <c r="F78" s="23"/>
      <c r="G78" s="22"/>
      <c r="H78" s="21"/>
      <c r="I78" s="21"/>
      <c r="J78" s="21"/>
      <c r="K78" s="20"/>
    </row>
    <row r="79" spans="2:11" x14ac:dyDescent="0.3">
      <c r="B79" s="38"/>
      <c r="C79" s="31"/>
      <c r="D79" s="23"/>
      <c r="E79" s="23"/>
      <c r="F79" s="23"/>
      <c r="G79" s="22"/>
      <c r="H79" s="21"/>
      <c r="I79" s="21"/>
      <c r="J79" s="21"/>
      <c r="K79" s="20"/>
    </row>
    <row r="80" spans="2:11" x14ac:dyDescent="0.3">
      <c r="B80" s="38"/>
      <c r="C80" s="31"/>
      <c r="D80" s="23"/>
      <c r="E80" s="23"/>
      <c r="F80" s="23"/>
      <c r="G80" s="22"/>
      <c r="H80" s="21"/>
      <c r="I80" s="21"/>
      <c r="J80" s="21"/>
      <c r="K80" s="20"/>
    </row>
    <row r="81" spans="2:11" x14ac:dyDescent="0.3">
      <c r="B81" s="38"/>
      <c r="C81" s="31"/>
      <c r="D81" s="23"/>
      <c r="E81" s="23"/>
      <c r="F81" s="23"/>
      <c r="G81" s="22"/>
      <c r="H81" s="21"/>
      <c r="I81" s="21"/>
      <c r="J81" s="21"/>
      <c r="K81" s="20"/>
    </row>
    <row r="82" spans="2:11" x14ac:dyDescent="0.3">
      <c r="B82" s="38"/>
      <c r="C82" s="31"/>
      <c r="D82" s="23"/>
      <c r="E82" s="23"/>
      <c r="F82" s="23"/>
      <c r="G82" s="22"/>
      <c r="H82" s="21"/>
      <c r="I82" s="21"/>
      <c r="J82" s="21"/>
      <c r="K82" s="20"/>
    </row>
    <row r="83" spans="2:11" x14ac:dyDescent="0.3">
      <c r="B83" s="38"/>
      <c r="C83" s="31"/>
      <c r="D83" s="23"/>
      <c r="E83" s="23"/>
      <c r="F83" s="23"/>
      <c r="G83" s="22"/>
      <c r="H83" s="21"/>
      <c r="I83" s="21"/>
      <c r="J83" s="21"/>
      <c r="K83" s="20"/>
    </row>
    <row r="84" spans="2:11" x14ac:dyDescent="0.3">
      <c r="B84" s="38"/>
      <c r="C84" s="31"/>
      <c r="D84" s="23"/>
      <c r="E84" s="23"/>
      <c r="F84" s="23"/>
      <c r="G84" s="22"/>
      <c r="H84" s="21"/>
      <c r="I84" s="21"/>
      <c r="J84" s="21"/>
      <c r="K84" s="20"/>
    </row>
    <row r="85" spans="2:11" x14ac:dyDescent="0.3">
      <c r="B85" s="38"/>
      <c r="C85" s="31"/>
      <c r="D85" s="23"/>
      <c r="E85" s="23"/>
      <c r="F85" s="23"/>
      <c r="G85" s="22"/>
      <c r="H85" s="21"/>
      <c r="I85" s="21"/>
      <c r="J85" s="21"/>
      <c r="K85" s="20"/>
    </row>
    <row r="86" spans="2:11" x14ac:dyDescent="0.3">
      <c r="B86" s="38"/>
      <c r="C86" s="31"/>
      <c r="D86" s="23"/>
      <c r="E86" s="23"/>
      <c r="F86" s="23"/>
      <c r="G86" s="22"/>
      <c r="H86" s="21"/>
      <c r="I86" s="21"/>
      <c r="J86" s="21"/>
      <c r="K86" s="20"/>
    </row>
    <row r="87" spans="2:11" x14ac:dyDescent="0.3">
      <c r="B87" s="38"/>
      <c r="C87" s="31"/>
      <c r="D87" s="23"/>
      <c r="E87" s="23"/>
      <c r="F87" s="23"/>
      <c r="G87" s="22"/>
      <c r="H87" s="21"/>
      <c r="I87" s="21"/>
      <c r="J87" s="21"/>
      <c r="K87" s="20"/>
    </row>
    <row r="88" spans="2:11" x14ac:dyDescent="0.3">
      <c r="B88" s="38"/>
      <c r="C88" s="31"/>
      <c r="D88" s="23"/>
      <c r="E88" s="23"/>
      <c r="F88" s="23"/>
      <c r="G88" s="22"/>
      <c r="H88" s="21"/>
      <c r="I88" s="21"/>
      <c r="J88" s="21"/>
      <c r="K88" s="20"/>
    </row>
    <row r="89" spans="2:11" x14ac:dyDescent="0.3">
      <c r="B89" s="38"/>
      <c r="C89" s="31"/>
      <c r="D89" s="23"/>
      <c r="E89" s="23"/>
      <c r="F89" s="23"/>
      <c r="G89" s="22"/>
      <c r="H89" s="21"/>
      <c r="I89" s="21"/>
      <c r="J89" s="21"/>
      <c r="K89" s="20"/>
    </row>
    <row r="90" spans="2:11" x14ac:dyDescent="0.3">
      <c r="B90" s="38"/>
      <c r="C90" s="31"/>
      <c r="D90" s="23"/>
      <c r="E90" s="23"/>
      <c r="F90" s="23"/>
      <c r="G90" s="22"/>
      <c r="H90" s="21"/>
      <c r="I90" s="21"/>
      <c r="J90" s="21"/>
      <c r="K90" s="20"/>
    </row>
    <row r="91" spans="2:11" x14ac:dyDescent="0.3">
      <c r="B91" s="38"/>
      <c r="C91" s="31"/>
      <c r="D91" s="23"/>
      <c r="E91" s="23"/>
      <c r="F91" s="23"/>
      <c r="G91" s="22"/>
      <c r="H91" s="21"/>
      <c r="I91" s="21"/>
      <c r="J91" s="21"/>
      <c r="K91" s="20"/>
    </row>
    <row r="92" spans="2:11" x14ac:dyDescent="0.3">
      <c r="B92" s="38"/>
      <c r="C92" s="31"/>
      <c r="D92" s="23"/>
      <c r="E92" s="23"/>
      <c r="F92" s="23"/>
      <c r="G92" s="22"/>
      <c r="H92" s="21"/>
      <c r="I92" s="21"/>
      <c r="J92" s="21"/>
      <c r="K92" s="20"/>
    </row>
    <row r="93" spans="2:11" x14ac:dyDescent="0.3">
      <c r="B93" s="38"/>
      <c r="C93" s="31"/>
      <c r="D93" s="23"/>
      <c r="E93" s="23"/>
      <c r="F93" s="23"/>
      <c r="G93" s="22"/>
      <c r="H93" s="21"/>
      <c r="I93" s="21"/>
      <c r="J93" s="21"/>
      <c r="K93" s="20"/>
    </row>
    <row r="94" spans="2:11" x14ac:dyDescent="0.3">
      <c r="B94" s="38"/>
      <c r="C94" s="31"/>
      <c r="D94" s="23"/>
      <c r="E94" s="23"/>
      <c r="F94" s="23"/>
      <c r="G94" s="22"/>
      <c r="H94" s="21"/>
      <c r="I94" s="21"/>
      <c r="J94" s="21"/>
      <c r="K94" s="20"/>
    </row>
    <row r="95" spans="2:11" x14ac:dyDescent="0.3">
      <c r="B95" s="38"/>
      <c r="C95" s="31"/>
      <c r="D95" s="23"/>
      <c r="E95" s="23"/>
      <c r="F95" s="23"/>
      <c r="G95" s="22"/>
      <c r="H95" s="21"/>
      <c r="I95" s="21"/>
      <c r="J95" s="21"/>
      <c r="K95" s="20"/>
    </row>
    <row r="96" spans="2:11" x14ac:dyDescent="0.3">
      <c r="B96" s="38"/>
      <c r="C96" s="31"/>
      <c r="D96" s="23"/>
      <c r="E96" s="23"/>
      <c r="F96" s="23"/>
      <c r="G96" s="22"/>
      <c r="H96" s="21"/>
      <c r="I96" s="21"/>
      <c r="J96" s="21"/>
      <c r="K96" s="20"/>
    </row>
    <row r="97" spans="2:11" x14ac:dyDescent="0.3">
      <c r="B97" s="38"/>
      <c r="C97" s="31"/>
      <c r="D97" s="23"/>
      <c r="E97" s="23"/>
      <c r="F97" s="23"/>
      <c r="G97" s="22"/>
      <c r="H97" s="21"/>
      <c r="I97" s="21"/>
      <c r="J97" s="21"/>
      <c r="K97" s="20"/>
    </row>
    <row r="98" spans="2:11" x14ac:dyDescent="0.3">
      <c r="B98" s="38"/>
      <c r="C98" s="31"/>
      <c r="D98" s="23"/>
      <c r="E98" s="23"/>
      <c r="F98" s="23"/>
      <c r="G98" s="22"/>
      <c r="H98" s="21"/>
      <c r="I98" s="21"/>
      <c r="J98" s="21"/>
      <c r="K98" s="20"/>
    </row>
    <row r="99" spans="2:11" x14ac:dyDescent="0.3">
      <c r="B99" s="38"/>
      <c r="C99" s="31"/>
      <c r="D99" s="23"/>
      <c r="E99" s="23"/>
      <c r="F99" s="23"/>
      <c r="G99" s="22"/>
      <c r="H99" s="21"/>
      <c r="I99" s="21"/>
      <c r="J99" s="21"/>
      <c r="K99" s="20"/>
    </row>
    <row r="100" spans="2:11" x14ac:dyDescent="0.3">
      <c r="B100" s="38"/>
      <c r="C100" s="31"/>
      <c r="D100" s="23"/>
      <c r="E100" s="23"/>
      <c r="F100" s="23"/>
      <c r="G100" s="22"/>
      <c r="H100" s="21"/>
      <c r="I100" s="21"/>
      <c r="J100" s="21"/>
      <c r="K100" s="20"/>
    </row>
    <row r="101" spans="2:11" x14ac:dyDescent="0.3">
      <c r="B101" s="38"/>
      <c r="C101" s="31"/>
      <c r="D101" s="23"/>
      <c r="E101" s="23"/>
      <c r="F101" s="23"/>
      <c r="G101" s="22"/>
      <c r="H101" s="21"/>
      <c r="I101" s="21"/>
      <c r="J101" s="21"/>
      <c r="K101" s="20"/>
    </row>
    <row r="102" spans="2:11" x14ac:dyDescent="0.3">
      <c r="B102" s="38"/>
      <c r="C102" s="31"/>
      <c r="D102" s="23"/>
      <c r="E102" s="23"/>
      <c r="F102" s="23"/>
      <c r="G102" s="22"/>
      <c r="H102" s="21"/>
      <c r="I102" s="21"/>
      <c r="J102" s="21"/>
      <c r="K102" s="20"/>
    </row>
    <row r="103" spans="2:11" x14ac:dyDescent="0.3">
      <c r="B103" s="38"/>
      <c r="C103" s="31"/>
      <c r="D103" s="23"/>
      <c r="E103" s="23"/>
      <c r="F103" s="23"/>
      <c r="G103" s="22"/>
      <c r="H103" s="21"/>
      <c r="I103" s="21"/>
      <c r="J103" s="21"/>
      <c r="K103" s="20"/>
    </row>
    <row r="104" spans="2:11" x14ac:dyDescent="0.3">
      <c r="B104" s="38"/>
      <c r="C104" s="31"/>
      <c r="D104" s="23"/>
      <c r="E104" s="23"/>
      <c r="F104" s="23"/>
      <c r="G104" s="22"/>
      <c r="H104" s="21"/>
      <c r="I104" s="21"/>
      <c r="J104" s="21"/>
      <c r="K104" s="20"/>
    </row>
    <row r="105" spans="2:11" x14ac:dyDescent="0.3">
      <c r="B105" s="38"/>
      <c r="C105" s="31"/>
      <c r="D105" s="23"/>
      <c r="E105" s="23"/>
      <c r="F105" s="23"/>
      <c r="G105" s="22"/>
      <c r="H105" s="21"/>
      <c r="I105" s="21"/>
      <c r="J105" s="21"/>
      <c r="K105" s="20"/>
    </row>
    <row r="106" spans="2:11" x14ac:dyDescent="0.3">
      <c r="B106" s="38"/>
      <c r="C106" s="31"/>
      <c r="D106" s="23"/>
      <c r="E106" s="23"/>
      <c r="F106" s="23"/>
      <c r="G106" s="22"/>
      <c r="H106" s="21"/>
      <c r="I106" s="21"/>
      <c r="J106" s="21"/>
      <c r="K106" s="20"/>
    </row>
    <row r="107" spans="2:11" x14ac:dyDescent="0.3">
      <c r="B107" s="38"/>
      <c r="C107" s="31"/>
      <c r="D107" s="23"/>
      <c r="E107" s="23"/>
      <c r="F107" s="23"/>
      <c r="G107" s="22"/>
      <c r="H107" s="21"/>
      <c r="I107" s="21"/>
      <c r="J107" s="21"/>
      <c r="K107" s="20"/>
    </row>
    <row r="108" spans="2:11" x14ac:dyDescent="0.3">
      <c r="B108" s="38"/>
      <c r="C108" s="31"/>
      <c r="D108" s="23"/>
      <c r="E108" s="23"/>
      <c r="F108" s="23"/>
      <c r="G108" s="22"/>
      <c r="H108" s="21"/>
      <c r="I108" s="21"/>
      <c r="J108" s="21"/>
      <c r="K108" s="20"/>
    </row>
    <row r="109" spans="2:11" x14ac:dyDescent="0.3">
      <c r="B109" s="38"/>
      <c r="C109" s="31"/>
      <c r="D109" s="23"/>
      <c r="E109" s="23"/>
      <c r="F109" s="23"/>
      <c r="G109" s="22"/>
      <c r="H109" s="21"/>
      <c r="I109" s="21"/>
      <c r="J109" s="21"/>
      <c r="K109" s="20"/>
    </row>
    <row r="110" spans="2:11" x14ac:dyDescent="0.3">
      <c r="B110" s="38"/>
      <c r="C110" s="31"/>
      <c r="D110" s="23"/>
      <c r="E110" s="23"/>
      <c r="F110" s="23"/>
      <c r="G110" s="22"/>
      <c r="H110" s="21"/>
      <c r="I110" s="21"/>
      <c r="J110" s="21"/>
      <c r="K110" s="20"/>
    </row>
    <row r="111" spans="2:11" x14ac:dyDescent="0.3">
      <c r="B111" s="38"/>
      <c r="C111" s="31"/>
      <c r="D111" s="23"/>
      <c r="E111" s="23"/>
      <c r="F111" s="23"/>
      <c r="G111" s="22"/>
      <c r="H111" s="21"/>
      <c r="I111" s="21"/>
      <c r="J111" s="21"/>
      <c r="K111" s="20"/>
    </row>
    <row r="112" spans="2:11" x14ac:dyDescent="0.3">
      <c r="B112" s="38"/>
      <c r="C112" s="31"/>
      <c r="D112" s="23"/>
      <c r="E112" s="23"/>
      <c r="F112" s="23"/>
      <c r="G112" s="22"/>
      <c r="H112" s="21"/>
      <c r="I112" s="21"/>
      <c r="J112" s="21"/>
      <c r="K112" s="20"/>
    </row>
    <row r="113" spans="2:11" x14ac:dyDescent="0.3">
      <c r="B113" s="38"/>
      <c r="C113" s="31"/>
      <c r="D113" s="23"/>
      <c r="E113" s="23"/>
      <c r="F113" s="23"/>
      <c r="G113" s="22"/>
      <c r="H113" s="21"/>
      <c r="I113" s="21"/>
      <c r="J113" s="21"/>
      <c r="K113" s="20"/>
    </row>
    <row r="114" spans="2:11" x14ac:dyDescent="0.3">
      <c r="B114" s="38"/>
      <c r="C114" s="31"/>
      <c r="D114" s="23"/>
      <c r="E114" s="23"/>
      <c r="F114" s="23"/>
      <c r="G114" s="22"/>
      <c r="H114" s="21"/>
      <c r="I114" s="21"/>
      <c r="J114" s="21"/>
      <c r="K114" s="20"/>
    </row>
    <row r="115" spans="2:11" x14ac:dyDescent="0.3">
      <c r="B115" s="38"/>
      <c r="C115" s="31"/>
      <c r="D115" s="23"/>
      <c r="E115" s="23"/>
      <c r="F115" s="23"/>
      <c r="G115" s="22"/>
      <c r="H115" s="21"/>
      <c r="I115" s="21"/>
      <c r="J115" s="21"/>
      <c r="K115" s="20"/>
    </row>
    <row r="116" spans="2:11" x14ac:dyDescent="0.3">
      <c r="B116" s="38"/>
      <c r="C116" s="31"/>
      <c r="D116" s="23"/>
      <c r="E116" s="23"/>
      <c r="F116" s="23"/>
      <c r="G116" s="22"/>
      <c r="H116" s="21"/>
      <c r="I116" s="21"/>
      <c r="J116" s="21"/>
      <c r="K116" s="20"/>
    </row>
    <row r="117" spans="2:11" x14ac:dyDescent="0.3">
      <c r="B117" s="38"/>
      <c r="C117" s="31"/>
      <c r="D117" s="23"/>
      <c r="E117" s="23"/>
      <c r="F117" s="23"/>
      <c r="G117" s="22"/>
      <c r="H117" s="21"/>
      <c r="I117" s="21"/>
      <c r="J117" s="21"/>
      <c r="K117" s="20"/>
    </row>
    <row r="118" spans="2:11" x14ac:dyDescent="0.3">
      <c r="B118" s="38"/>
      <c r="C118" s="31"/>
      <c r="D118" s="23"/>
      <c r="E118" s="23"/>
      <c r="F118" s="23"/>
      <c r="G118" s="22"/>
      <c r="H118" s="21"/>
      <c r="I118" s="21"/>
      <c r="J118" s="21"/>
      <c r="K118" s="20"/>
    </row>
    <row r="119" spans="2:11" x14ac:dyDescent="0.3">
      <c r="B119" s="38"/>
      <c r="C119" s="31"/>
      <c r="D119" s="23"/>
      <c r="E119" s="23"/>
      <c r="F119" s="23"/>
      <c r="G119" s="22"/>
      <c r="H119" s="21"/>
      <c r="I119" s="21"/>
      <c r="J119" s="21"/>
      <c r="K119" s="20"/>
    </row>
    <row r="120" spans="2:11" x14ac:dyDescent="0.3">
      <c r="B120" s="38"/>
      <c r="C120" s="31"/>
      <c r="D120" s="23"/>
      <c r="E120" s="23"/>
      <c r="F120" s="23"/>
      <c r="G120" s="22"/>
      <c r="H120" s="21"/>
      <c r="I120" s="21"/>
      <c r="J120" s="21"/>
      <c r="K120" s="20"/>
    </row>
    <row r="121" spans="2:11" x14ac:dyDescent="0.3">
      <c r="B121" s="38"/>
      <c r="C121" s="31"/>
      <c r="D121" s="23"/>
      <c r="E121" s="23"/>
      <c r="F121" s="23"/>
      <c r="G121" s="22"/>
      <c r="H121" s="21"/>
      <c r="I121" s="21"/>
      <c r="J121" s="21"/>
      <c r="K121" s="20"/>
    </row>
    <row r="122" spans="2:11" x14ac:dyDescent="0.3">
      <c r="B122" s="38"/>
      <c r="C122" s="31"/>
      <c r="D122" s="23"/>
      <c r="E122" s="23"/>
      <c r="F122" s="23"/>
      <c r="G122" s="22"/>
      <c r="H122" s="21"/>
      <c r="I122" s="21"/>
      <c r="J122" s="21"/>
      <c r="K122" s="20"/>
    </row>
    <row r="123" spans="2:11" x14ac:dyDescent="0.3">
      <c r="B123" s="38"/>
      <c r="C123" s="31"/>
      <c r="D123" s="23"/>
      <c r="E123" s="23"/>
      <c r="F123" s="23"/>
      <c r="G123" s="22"/>
      <c r="H123" s="21"/>
      <c r="I123" s="21"/>
      <c r="J123" s="21"/>
      <c r="K123" s="20"/>
    </row>
    <row r="124" spans="2:11" x14ac:dyDescent="0.3">
      <c r="B124" s="38"/>
      <c r="C124" s="31"/>
      <c r="D124" s="23"/>
      <c r="E124" s="23"/>
      <c r="F124" s="23"/>
      <c r="G124" s="22"/>
      <c r="H124" s="21"/>
      <c r="I124" s="21"/>
      <c r="J124" s="21"/>
      <c r="K124" s="20"/>
    </row>
    <row r="125" spans="2:11" x14ac:dyDescent="0.3">
      <c r="B125" s="38"/>
      <c r="C125" s="31"/>
      <c r="D125" s="23"/>
      <c r="E125" s="23"/>
      <c r="F125" s="23"/>
      <c r="G125" s="22"/>
      <c r="H125" s="21"/>
      <c r="I125" s="21"/>
      <c r="J125" s="21"/>
      <c r="K125" s="20"/>
    </row>
    <row r="126" spans="2:11" x14ac:dyDescent="0.3">
      <c r="B126" s="38"/>
      <c r="C126" s="31"/>
      <c r="D126" s="23"/>
      <c r="E126" s="23"/>
      <c r="F126" s="23"/>
      <c r="G126" s="22"/>
      <c r="H126" s="21"/>
      <c r="I126" s="21"/>
      <c r="J126" s="21"/>
      <c r="K126" s="20"/>
    </row>
    <row r="127" spans="2:11" x14ac:dyDescent="0.3">
      <c r="B127" s="38"/>
      <c r="C127" s="31"/>
      <c r="D127" s="23"/>
      <c r="E127" s="23"/>
      <c r="F127" s="23"/>
      <c r="G127" s="22"/>
      <c r="H127" s="21"/>
      <c r="I127" s="21"/>
      <c r="J127" s="21"/>
      <c r="K127" s="20"/>
    </row>
    <row r="128" spans="2:11" x14ac:dyDescent="0.3">
      <c r="B128" s="38"/>
      <c r="C128" s="31"/>
      <c r="D128" s="23"/>
      <c r="E128" s="23"/>
      <c r="F128" s="23"/>
      <c r="G128" s="22"/>
      <c r="H128" s="21"/>
      <c r="I128" s="21"/>
      <c r="J128" s="21"/>
      <c r="K128" s="20"/>
    </row>
    <row r="129" spans="2:11" x14ac:dyDescent="0.3">
      <c r="B129" s="38"/>
      <c r="C129" s="31"/>
      <c r="D129" s="23"/>
      <c r="E129" s="23"/>
      <c r="F129" s="23"/>
      <c r="G129" s="22"/>
      <c r="H129" s="21"/>
      <c r="I129" s="21"/>
      <c r="J129" s="21"/>
      <c r="K129" s="20"/>
    </row>
    <row r="130" spans="2:11" x14ac:dyDescent="0.3">
      <c r="B130" s="38"/>
      <c r="C130" s="31"/>
      <c r="D130" s="23"/>
      <c r="E130" s="23"/>
      <c r="F130" s="23"/>
      <c r="G130" s="22"/>
      <c r="H130" s="21"/>
      <c r="I130" s="21"/>
      <c r="J130" s="21"/>
      <c r="K130" s="20"/>
    </row>
    <row r="131" spans="2:11" x14ac:dyDescent="0.3">
      <c r="B131" s="38"/>
      <c r="C131" s="31"/>
      <c r="D131" s="23"/>
      <c r="E131" s="23"/>
      <c r="F131" s="23"/>
      <c r="G131" s="22"/>
      <c r="H131" s="21"/>
      <c r="I131" s="21"/>
      <c r="J131" s="21"/>
      <c r="K131" s="20"/>
    </row>
    <row r="132" spans="2:11" x14ac:dyDescent="0.3">
      <c r="B132" s="38"/>
      <c r="C132" s="31"/>
      <c r="D132" s="23"/>
      <c r="E132" s="23"/>
      <c r="F132" s="23"/>
      <c r="G132" s="22"/>
      <c r="H132" s="21"/>
      <c r="I132" s="21"/>
      <c r="J132" s="21"/>
      <c r="K132" s="20"/>
    </row>
    <row r="133" spans="2:11" x14ac:dyDescent="0.3">
      <c r="B133" s="38"/>
      <c r="C133" s="31"/>
      <c r="D133" s="23"/>
      <c r="E133" s="23"/>
      <c r="F133" s="23"/>
      <c r="G133" s="22"/>
      <c r="H133" s="21"/>
      <c r="I133" s="21"/>
      <c r="J133" s="21"/>
      <c r="K133" s="20"/>
    </row>
    <row r="134" spans="2:11" x14ac:dyDescent="0.3">
      <c r="B134" s="38"/>
      <c r="C134" s="31"/>
      <c r="D134" s="23"/>
      <c r="E134" s="23"/>
      <c r="F134" s="23"/>
      <c r="G134" s="22"/>
      <c r="H134" s="21"/>
      <c r="I134" s="21"/>
      <c r="J134" s="21"/>
      <c r="K134" s="20"/>
    </row>
    <row r="135" spans="2:11" x14ac:dyDescent="0.3">
      <c r="B135" s="38"/>
      <c r="C135" s="31"/>
      <c r="D135" s="23"/>
      <c r="E135" s="23"/>
      <c r="F135" s="23"/>
      <c r="G135" s="22"/>
      <c r="H135" s="21"/>
      <c r="I135" s="21"/>
      <c r="J135" s="21"/>
      <c r="K135" s="20"/>
    </row>
    <row r="136" spans="2:11" x14ac:dyDescent="0.3">
      <c r="B136" s="38"/>
      <c r="C136" s="31"/>
      <c r="D136" s="23"/>
      <c r="E136" s="23"/>
      <c r="F136" s="23"/>
      <c r="G136" s="22"/>
      <c r="H136" s="21"/>
      <c r="I136" s="21"/>
      <c r="J136" s="21"/>
      <c r="K136" s="20"/>
    </row>
    <row r="137" spans="2:11" x14ac:dyDescent="0.3">
      <c r="B137" s="38"/>
      <c r="C137" s="31"/>
      <c r="D137" s="23"/>
      <c r="E137" s="23"/>
      <c r="F137" s="23"/>
      <c r="G137" s="22"/>
      <c r="H137" s="21"/>
      <c r="I137" s="21"/>
      <c r="J137" s="21"/>
      <c r="K137" s="20"/>
    </row>
    <row r="138" spans="2:11" x14ac:dyDescent="0.3">
      <c r="B138" s="38"/>
      <c r="C138" s="31"/>
      <c r="D138" s="23"/>
      <c r="E138" s="23"/>
      <c r="F138" s="23"/>
      <c r="G138" s="22"/>
      <c r="H138" s="21"/>
      <c r="I138" s="21"/>
      <c r="J138" s="21"/>
      <c r="K138" s="20"/>
    </row>
    <row r="139" spans="2:11" x14ac:dyDescent="0.3">
      <c r="B139" s="38"/>
      <c r="C139" s="31"/>
      <c r="D139" s="23"/>
      <c r="E139" s="23"/>
      <c r="F139" s="23"/>
      <c r="G139" s="22"/>
      <c r="H139" s="21"/>
      <c r="I139" s="21"/>
      <c r="J139" s="21"/>
      <c r="K139" s="20"/>
    </row>
    <row r="140" spans="2:11" x14ac:dyDescent="0.3">
      <c r="B140" s="38"/>
      <c r="C140" s="31"/>
      <c r="D140" s="23"/>
      <c r="E140" s="23"/>
      <c r="F140" s="23"/>
      <c r="G140" s="22"/>
      <c r="H140" s="21"/>
      <c r="I140" s="21"/>
      <c r="J140" s="21"/>
      <c r="K140" s="20"/>
    </row>
    <row r="141" spans="2:11" x14ac:dyDescent="0.3">
      <c r="B141" s="38"/>
      <c r="C141" s="31"/>
      <c r="D141" s="23"/>
      <c r="E141" s="23"/>
      <c r="F141" s="23"/>
      <c r="G141" s="22"/>
      <c r="H141" s="21"/>
      <c r="I141" s="21"/>
      <c r="J141" s="21"/>
      <c r="K141" s="20"/>
    </row>
    <row r="142" spans="2:11" x14ac:dyDescent="0.3">
      <c r="B142" s="38"/>
      <c r="C142" s="31"/>
      <c r="D142" s="23"/>
      <c r="E142" s="23"/>
      <c r="F142" s="23"/>
      <c r="G142" s="22"/>
      <c r="H142" s="21"/>
      <c r="I142" s="21"/>
      <c r="J142" s="21"/>
      <c r="K142" s="20"/>
    </row>
    <row r="143" spans="2:11" x14ac:dyDescent="0.3">
      <c r="B143" s="38"/>
      <c r="C143" s="31"/>
      <c r="D143" s="23"/>
      <c r="E143" s="23"/>
      <c r="F143" s="23"/>
      <c r="G143" s="22"/>
      <c r="H143" s="21"/>
      <c r="I143" s="21"/>
      <c r="J143" s="21"/>
      <c r="K143" s="20"/>
    </row>
  </sheetData>
  <sheetProtection formatCells="0" formatColumns="0" formatRows="0" sort="0"/>
  <phoneticPr fontId="12" type="noConversion"/>
  <dataValidations count="1">
    <dataValidation showInputMessage="1" showErrorMessage="1" sqref="J2: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D2:D143</xm:sqref>
        </x14:dataValidation>
        <x14:dataValidation type="list" showInputMessage="1" showErrorMessage="1" xr:uid="{00000000-0002-0000-0200-000002000000}">
          <x14:formula1>
            <xm:f>Tabelle2!$C$2:$C$3</xm:f>
          </x14:formula1>
          <xm:sqref>J4:J125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baseColWidth="10" defaultColWidth="11.44140625" defaultRowHeight="14.4" x14ac:dyDescent="0.3"/>
  <cols>
    <col min="2" max="2" width="20.77734375" bestFit="1" customWidth="1"/>
  </cols>
  <sheetData>
    <row r="1" spans="1:5" x14ac:dyDescent="0.3">
      <c r="A1" t="s">
        <v>33</v>
      </c>
      <c r="C1" t="s">
        <v>226</v>
      </c>
    </row>
    <row r="3" spans="1:5" x14ac:dyDescent="0.3">
      <c r="A3" t="s">
        <v>41</v>
      </c>
      <c r="C3" t="s">
        <v>227</v>
      </c>
    </row>
    <row r="4" spans="1:5" x14ac:dyDescent="0.3">
      <c r="A4" t="s">
        <v>228</v>
      </c>
      <c r="C4" t="s">
        <v>229</v>
      </c>
    </row>
    <row r="5" spans="1:5" x14ac:dyDescent="0.3">
      <c r="A5" t="s">
        <v>230</v>
      </c>
    </row>
    <row r="7" spans="1:5" x14ac:dyDescent="0.3">
      <c r="B7" t="s">
        <v>231</v>
      </c>
      <c r="C7" t="s">
        <v>232</v>
      </c>
      <c r="D7" t="s">
        <v>233</v>
      </c>
      <c r="E7" t="s">
        <v>234</v>
      </c>
    </row>
    <row r="8" spans="1:5" x14ac:dyDescent="0.3">
      <c r="A8">
        <v>3</v>
      </c>
      <c r="B8" s="24">
        <f>SUM(C8:E8)</f>
        <v>32</v>
      </c>
      <c r="C8" s="25">
        <v>14</v>
      </c>
      <c r="D8" s="25">
        <v>9</v>
      </c>
      <c r="E8" s="25">
        <v>9</v>
      </c>
    </row>
    <row r="9" spans="1:5" x14ac:dyDescent="0.3">
      <c r="A9">
        <v>4</v>
      </c>
      <c r="B9" s="24">
        <f t="shared" ref="B9:B17" si="0">SUM(C9:E9)</f>
        <v>23</v>
      </c>
      <c r="C9" s="25">
        <v>9</v>
      </c>
      <c r="D9" s="25">
        <v>7</v>
      </c>
      <c r="E9" s="25">
        <v>7</v>
      </c>
    </row>
    <row r="10" spans="1:5" x14ac:dyDescent="0.3">
      <c r="A10">
        <v>5</v>
      </c>
      <c r="B10" s="24">
        <f t="shared" si="0"/>
        <v>18</v>
      </c>
      <c r="C10" s="25">
        <v>8</v>
      </c>
      <c r="D10" s="25">
        <v>5</v>
      </c>
      <c r="E10" s="25">
        <v>5</v>
      </c>
    </row>
    <row r="11" spans="1:5" x14ac:dyDescent="0.3">
      <c r="A11">
        <v>6</v>
      </c>
      <c r="B11" s="24">
        <f t="shared" si="0"/>
        <v>16</v>
      </c>
      <c r="C11" s="25">
        <v>8</v>
      </c>
      <c r="D11" s="25">
        <v>4</v>
      </c>
      <c r="E11" s="25">
        <v>4</v>
      </c>
    </row>
    <row r="12" spans="1:5" x14ac:dyDescent="0.3">
      <c r="A12">
        <v>7</v>
      </c>
      <c r="B12" s="24">
        <f t="shared" si="0"/>
        <v>13</v>
      </c>
      <c r="C12" s="25">
        <v>5</v>
      </c>
      <c r="D12" s="25">
        <v>4</v>
      </c>
      <c r="E12" s="25">
        <v>4</v>
      </c>
    </row>
    <row r="13" spans="1:5" x14ac:dyDescent="0.3">
      <c r="A13">
        <v>8</v>
      </c>
      <c r="B13" s="24">
        <f t="shared" si="0"/>
        <v>11</v>
      </c>
      <c r="C13" s="25">
        <v>5</v>
      </c>
      <c r="D13" s="25">
        <v>3</v>
      </c>
      <c r="E13" s="25">
        <v>3</v>
      </c>
    </row>
    <row r="14" spans="1:5" x14ac:dyDescent="0.3">
      <c r="A14">
        <v>9</v>
      </c>
      <c r="B14" s="24">
        <f t="shared" si="0"/>
        <v>11</v>
      </c>
      <c r="C14" s="25">
        <v>5</v>
      </c>
      <c r="D14" s="25">
        <v>3</v>
      </c>
      <c r="E14" s="25">
        <v>3</v>
      </c>
    </row>
    <row r="15" spans="1:5" x14ac:dyDescent="0.3">
      <c r="A15">
        <v>10</v>
      </c>
      <c r="B15" s="24">
        <f t="shared" si="0"/>
        <v>9</v>
      </c>
      <c r="C15" s="25">
        <v>3</v>
      </c>
      <c r="D15" s="25">
        <v>3</v>
      </c>
      <c r="E15" s="25">
        <v>3</v>
      </c>
    </row>
    <row r="16" spans="1:5" x14ac:dyDescent="0.3">
      <c r="A16">
        <v>11</v>
      </c>
      <c r="B16" s="24">
        <f t="shared" si="0"/>
        <v>8</v>
      </c>
      <c r="C16" s="25">
        <v>4</v>
      </c>
      <c r="D16" s="25">
        <v>2</v>
      </c>
      <c r="E16" s="25">
        <v>2</v>
      </c>
    </row>
    <row r="17" spans="1:5" x14ac:dyDescent="0.3">
      <c r="A17">
        <v>12</v>
      </c>
      <c r="B17" s="26">
        <f t="shared" si="0"/>
        <v>7</v>
      </c>
      <c r="C17" s="27">
        <v>3</v>
      </c>
      <c r="D17" s="27">
        <v>2</v>
      </c>
      <c r="E17" s="27">
        <v>2</v>
      </c>
    </row>
    <row r="19" spans="1:5" x14ac:dyDescent="0.3">
      <c r="B19" t="s">
        <v>235</v>
      </c>
      <c r="C19" t="s">
        <v>236</v>
      </c>
      <c r="D19" t="s">
        <v>237</v>
      </c>
      <c r="E19" t="s">
        <v>238</v>
      </c>
    </row>
    <row r="20" spans="1:5" x14ac:dyDescent="0.3">
      <c r="A20">
        <v>3</v>
      </c>
      <c r="B20" s="28">
        <f>SUM(C20:E20)</f>
        <v>18</v>
      </c>
      <c r="C20" s="25">
        <v>6</v>
      </c>
      <c r="D20" s="25">
        <v>6</v>
      </c>
      <c r="E20" s="25">
        <v>6</v>
      </c>
    </row>
    <row r="21" spans="1:5" x14ac:dyDescent="0.3">
      <c r="A21">
        <v>4</v>
      </c>
      <c r="B21" s="28">
        <f t="shared" ref="B21:B29" si="1">SUM(C21:E21)</f>
        <v>15</v>
      </c>
      <c r="C21" s="25">
        <v>5</v>
      </c>
      <c r="D21" s="25">
        <v>5</v>
      </c>
      <c r="E21" s="25">
        <v>5</v>
      </c>
    </row>
    <row r="22" spans="1:5" x14ac:dyDescent="0.3">
      <c r="A22">
        <v>5</v>
      </c>
      <c r="B22" s="28">
        <f t="shared" si="1"/>
        <v>12</v>
      </c>
      <c r="C22" s="25">
        <v>4</v>
      </c>
      <c r="D22" s="25">
        <v>4</v>
      </c>
      <c r="E22" s="25">
        <v>4</v>
      </c>
    </row>
    <row r="23" spans="1:5" x14ac:dyDescent="0.3">
      <c r="A23">
        <v>6</v>
      </c>
      <c r="B23" s="28">
        <f t="shared" si="1"/>
        <v>9</v>
      </c>
      <c r="C23" s="25">
        <v>3</v>
      </c>
      <c r="D23" s="25">
        <v>3</v>
      </c>
      <c r="E23" s="25">
        <v>3</v>
      </c>
    </row>
    <row r="24" spans="1:5" x14ac:dyDescent="0.3">
      <c r="A24">
        <v>7</v>
      </c>
      <c r="B24" s="28">
        <f t="shared" si="1"/>
        <v>9</v>
      </c>
      <c r="C24" s="25">
        <v>3</v>
      </c>
      <c r="D24" s="25">
        <v>3</v>
      </c>
      <c r="E24" s="25">
        <v>3</v>
      </c>
    </row>
    <row r="25" spans="1:5" x14ac:dyDescent="0.3">
      <c r="A25">
        <v>8</v>
      </c>
      <c r="B25" s="28">
        <f t="shared" si="1"/>
        <v>8</v>
      </c>
      <c r="C25" s="25">
        <v>3</v>
      </c>
      <c r="D25" s="25">
        <v>3</v>
      </c>
      <c r="E25" s="25">
        <v>2</v>
      </c>
    </row>
    <row r="26" spans="1:5" x14ac:dyDescent="0.3">
      <c r="A26">
        <v>9</v>
      </c>
      <c r="B26" s="28">
        <f t="shared" si="1"/>
        <v>6</v>
      </c>
      <c r="C26" s="25">
        <v>2</v>
      </c>
      <c r="D26" s="25">
        <v>2</v>
      </c>
      <c r="E26" s="25">
        <v>2</v>
      </c>
    </row>
    <row r="27" spans="1:5" x14ac:dyDescent="0.3">
      <c r="A27">
        <v>10</v>
      </c>
      <c r="B27" s="28">
        <f t="shared" si="1"/>
        <v>6</v>
      </c>
      <c r="C27" s="25">
        <v>2</v>
      </c>
      <c r="D27" s="25">
        <v>2</v>
      </c>
      <c r="E27" s="25">
        <v>2</v>
      </c>
    </row>
    <row r="28" spans="1:5" x14ac:dyDescent="0.3">
      <c r="A28">
        <v>11</v>
      </c>
      <c r="B28" s="28">
        <f t="shared" si="1"/>
        <v>6</v>
      </c>
      <c r="C28" s="25">
        <v>2</v>
      </c>
      <c r="D28" s="25">
        <v>2</v>
      </c>
      <c r="E28" s="25">
        <v>2</v>
      </c>
    </row>
    <row r="29" spans="1:5" x14ac:dyDescent="0.3">
      <c r="A29">
        <v>12</v>
      </c>
      <c r="B29" s="29">
        <f t="shared" si="1"/>
        <v>6</v>
      </c>
      <c r="C29" s="27">
        <v>2</v>
      </c>
      <c r="D29" s="27">
        <v>2</v>
      </c>
      <c r="E29" s="27">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H S o V j i y G d 2 k A A A A 9 g A A A B I A H A B D b 2 5 m a W c v U G F j a 2 F n Z S 5 4 b W w g o h g A K K A U A A A A A A A A A A A A A A A A A A A A A A A A A A A A h Y 9 N D o I w G E S v Q r q n P 0 i M I a U s 3 E p i Q j R u m 1 K h E T 4 M L Z a 7 u f B I X k G M o u 5 c z p u 3 m L l f b z w b 2 y a 4 6 N 6 a D l L E M E W B B t W V B q o U D e 4 Y r l A m + F a q k 6 x 0 M M l g k 9 G W K a q d O y e E e O + x X + C u r 0 h E K S O H f F O o W r c S f W T z X w 4 N W C d B a S T 4 / j V G R J i x J Y 5 p j C k n M + S 5 g a 8 Q T X u f 7 Q / k 6 6 F x Q 6 + F h n B X c D J H T t 4 f x A N Q S w M E F A A C A A g A o H S o 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B 0 q F Y o i k e 4 D g A A A B E A A A A T A B w A R m 9 y b X V s Y X M v U 2 V j d G l v b j E u b S C i G A A o o B Q A A A A A A A A A A A A A A A A A A A A A A A A A A A A r T k 0 u y c z P U w i G 0 I b W A F B L A Q I t A B Q A A g A I A K B 0 q F Y 4 s h n d p A A A A P Y A A A A S A A A A A A A A A A A A A A A A A A A A A A B D b 2 5 m a W c v U G F j a 2 F n Z S 5 4 b W x Q S w E C L Q A U A A I A C A C g d K h W D 8 r p q 6 Q A A A D p A A A A E w A A A A A A A A A A A A A A A A D w A A A A W 0 N v b n R l b n R f V H l w Z X N d L n h t b F B L A Q I t A B Q A A g A I A K B 0 q 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w + x 8 c 8 B T v Q p u b K K K M r S x J A A A A A A I A A A A A A A N m A A D A A A A A E A A A A L S 1 B t L 3 G B Q z h i P q f D r Z Q r Y A A A A A B I A A A K A A A A A Q A A A A t S d X 9 I U r M I n X h 9 n S p Q D T o 1 A A A A A r K E c V 5 S 0 b Q g K X O x k l O 3 v H R 3 5 A f 2 f t x 1 O P i j q Y U m 9 X F 3 v + 3 P N z 0 d A J j u m e K 3 C w F T l 4 9 L 8 s d I x g V + I n I d o P 3 7 m A q y J h q U x E 4 r y q W L z m F l a X P R Q A A A B l 3 G 7 8 T r t 9 H A v P M c p C L 6 T x R a t F L 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42CED8E32FD75845B8C180D0DA122D77" ma:contentTypeVersion="6" ma:contentTypeDescription="Create a new document." ma:contentTypeScope="" ma:versionID="d9a72a52ab011e29797fab998954f547">
  <xsd:schema xmlns:xsd="http://www.w3.org/2001/XMLSchema" xmlns:xs="http://www.w3.org/2001/XMLSchema" xmlns:p="http://schemas.microsoft.com/office/2006/metadata/properties" xmlns:ns2="85eb2205-c22e-4af7-b231-92b94594f8b5" xmlns:ns3="48e3482e-f5a7-497b-9e29-9d6459c27839" targetNamespace="http://schemas.microsoft.com/office/2006/metadata/properties" ma:root="true" ma:fieldsID="e716d62d295dcf2fd9b548bd093d332c" ns2:_="" ns3:_="">
    <xsd:import namespace="85eb2205-c22e-4af7-b231-92b94594f8b5"/>
    <xsd:import namespace="48e3482e-f5a7-497b-9e29-9d6459c278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b2205-c22e-4af7-b231-92b94594f8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e3482e-f5a7-497b-9e29-9d6459c278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D7B0F0-B559-451D-AA0F-8A4A6FC747E0}">
  <ds:schemaRefs>
    <ds:schemaRef ds:uri="http://schemas.microsoft.com/DataMashup"/>
  </ds:schemaRefs>
</ds:datastoreItem>
</file>

<file path=customXml/itemProps2.xml><?xml version="1.0" encoding="utf-8"?>
<ds:datastoreItem xmlns:ds="http://schemas.openxmlformats.org/officeDocument/2006/customXml" ds:itemID="{AAAFED02-788A-4FAF-8590-2E432B716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b2205-c22e-4af7-b231-92b94594f8b5"/>
    <ds:schemaRef ds:uri="48e3482e-f5a7-497b-9e29-9d6459c27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44241E-A849-4ECB-8C57-D1005A987ED1}">
  <ds:schemaRefs>
    <ds:schemaRef ds:uri="http://www.w3.org/XML/1998/namespace"/>
    <ds:schemaRef ds:uri="http://purl.org/dc/dcmitype/"/>
    <ds:schemaRef ds:uri="http://purl.org/dc/terms/"/>
    <ds:schemaRef ds:uri="85eb2205-c22e-4af7-b231-92b94594f8b5"/>
    <ds:schemaRef ds:uri="http://purl.org/dc/elements/1.1/"/>
    <ds:schemaRef ds:uri="http://schemas.microsoft.com/office/2006/documentManagement/types"/>
    <ds:schemaRef ds:uri="http://schemas.openxmlformats.org/package/2006/metadata/core-properties"/>
    <ds:schemaRef ds:uri="48e3482e-f5a7-497b-9e29-9d6459c27839"/>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E09D4F97-3BE0-43AA-A77C-62066BD05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Kiviniemi, Leena</cp:lastModifiedBy>
  <cp:revision/>
  <dcterms:created xsi:type="dcterms:W3CDTF">2015-01-30T14:58:41Z</dcterms:created>
  <dcterms:modified xsi:type="dcterms:W3CDTF">2023-05-09T08:50:58Z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0x01010042CED8E32FD75845B8C180D0DA122D77</vt:lpwstr>
  </property>
  <property fmtid="{D5CDD505-2E9C-101B-9397-08002B2CF9AE}" pid="3" name="MediaServiceImageTags">
    <vt:lpwstr/>
  </property>
  <property fmtid="{D5CDD505-2E9C-101B-9397-08002B2CF9AE}" pid="4" name="Order">
    <vt:r8>376400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