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leena.kiviniemi\Documents\Leena\_RS Translation\Document prep\Funk- Telekommunikationssicherheit\"/>
    </mc:Choice>
  </mc:AlternateContent>
  <xr:revisionPtr revIDLastSave="0" documentId="13_ncr:1_{2C481845-AADC-404A-824C-7DBC107E444F}" xr6:coauthVersionLast="47" xr6:coauthVersionMax="47" xr10:uidLastSave="{00000000-0000-0000-0000-000000000000}"/>
  <bookViews>
    <workbookView xWindow="22932" yWindow="-108" windowWidth="30936" windowHeight="16896" activeTab="1"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2" l="1"/>
  <c r="E64" i="2"/>
  <c r="E63" i="2"/>
  <c r="E2" i="2"/>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B29" i="3"/>
  <c r="B28" i="3"/>
  <c r="B27" i="3"/>
  <c r="B26" i="3"/>
  <c r="B25" i="3"/>
  <c r="B24" i="3"/>
  <c r="B23" i="3"/>
  <c r="B22" i="3"/>
  <c r="B21" i="3"/>
  <c r="B20" i="3"/>
  <c r="B17" i="3"/>
  <c r="B16" i="3"/>
  <c r="B15" i="3"/>
  <c r="B14" i="3"/>
  <c r="B13" i="3"/>
  <c r="B12" i="3"/>
  <c r="B11" i="3"/>
  <c r="B10" i="3"/>
  <c r="B9" i="3"/>
  <c r="B8" i="3"/>
  <c r="B9" i="4"/>
  <c r="B13" i="4"/>
  <c r="B17" i="4"/>
  <c r="B16" i="4"/>
  <c r="B15" i="4"/>
  <c r="B14" i="4"/>
  <c r="B18" i="4"/>
  <c r="A49" i="4"/>
  <c r="A48" i="4"/>
  <c r="A47" i="4"/>
  <c r="A33" i="4"/>
  <c r="F33" i="4"/>
  <c r="E22" i="4"/>
  <c r="E38" i="4" s="1"/>
  <c r="G24" i="4"/>
  <c r="G40" i="4" s="1"/>
  <c r="G23" i="4"/>
  <c r="G39" i="4" s="1"/>
  <c r="G22" i="4"/>
  <c r="F24" i="4"/>
  <c r="F40" i="4" s="1"/>
  <c r="F23" i="4"/>
  <c r="F39" i="4" s="1"/>
  <c r="F22" i="4"/>
  <c r="F38" i="4" s="1"/>
  <c r="E24" i="4"/>
  <c r="E40" i="4" s="1"/>
  <c r="E23" i="4"/>
  <c r="E39" i="4" s="1"/>
  <c r="A32" i="4"/>
  <c r="D32" i="4"/>
  <c r="B12" i="4"/>
  <c r="D48" i="4"/>
  <c r="A31" i="4"/>
  <c r="E31" i="4"/>
  <c r="E47" i="4"/>
  <c r="A46" i="4"/>
  <c r="A45" i="4"/>
  <c r="A44" i="4"/>
  <c r="A43" i="4"/>
  <c r="A42" i="4"/>
  <c r="A41" i="4"/>
  <c r="D24" i="4"/>
  <c r="D40" i="4" s="1"/>
  <c r="D23" i="4"/>
  <c r="D39" i="4" s="1"/>
  <c r="D22" i="4"/>
  <c r="D38" i="4" s="1"/>
  <c r="C24" i="4"/>
  <c r="C40" i="4" s="1"/>
  <c r="C23" i="4"/>
  <c r="C39" i="4" s="1"/>
  <c r="C22" i="4"/>
  <c r="C38" i="4" s="1"/>
  <c r="A30" i="4"/>
  <c r="E30" i="4"/>
  <c r="A29" i="4"/>
  <c r="B29" i="4"/>
  <c r="B45" i="4" s="1"/>
  <c r="A28" i="4"/>
  <c r="E28" i="4"/>
  <c r="E44" i="4" s="1"/>
  <c r="A27" i="4"/>
  <c r="B27" i="4"/>
  <c r="B43" i="4" s="1"/>
  <c r="A26" i="4"/>
  <c r="D26" i="4"/>
  <c r="D42" i="4" s="1"/>
  <c r="A25" i="4"/>
  <c r="C25" i="4"/>
  <c r="C41" i="4" s="1"/>
  <c r="B11" i="4"/>
  <c r="B10" i="4"/>
  <c r="B23" i="4"/>
  <c r="B39" i="4" s="1"/>
  <c r="B22" i="4"/>
  <c r="B38" i="4" s="1"/>
  <c r="B24" i="4"/>
  <c r="B40" i="4" s="1"/>
  <c r="F27" i="4"/>
  <c r="F43" i="4" s="1"/>
  <c r="B32" i="4"/>
  <c r="B48" i="4"/>
  <c r="G32" i="4"/>
  <c r="D30" i="4"/>
  <c r="B30" i="4"/>
  <c r="C30" i="4"/>
  <c r="F30" i="4"/>
  <c r="G30" i="4"/>
  <c r="C32" i="4"/>
  <c r="C26" i="4"/>
  <c r="C42" i="4" s="1"/>
  <c r="F32" i="4"/>
  <c r="F48" i="4"/>
  <c r="F46" i="4"/>
  <c r="E32" i="4"/>
  <c r="E48" i="4"/>
  <c r="B19" i="4"/>
  <c r="E29" i="4"/>
  <c r="E45" i="4" s="1"/>
  <c r="C27" i="4"/>
  <c r="C43" i="4" s="1"/>
  <c r="D46" i="4"/>
  <c r="G27" i="4"/>
  <c r="G43" i="4" s="1"/>
  <c r="C29" i="4"/>
  <c r="C45" i="4" s="1"/>
  <c r="E46" i="4"/>
  <c r="D27" i="4"/>
  <c r="D43" i="4" s="1"/>
  <c r="B46" i="4"/>
  <c r="F31" i="4"/>
  <c r="F47" i="4"/>
  <c r="D29" i="4"/>
  <c r="D45" i="4" s="1"/>
  <c r="C48" i="4"/>
  <c r="F49" i="4"/>
  <c r="G46" i="4"/>
  <c r="G31" i="4"/>
  <c r="G28" i="4"/>
  <c r="G44" i="4" s="1"/>
  <c r="G48" i="4"/>
  <c r="C33" i="4"/>
  <c r="C49" i="4"/>
  <c r="D28" i="4"/>
  <c r="D44" i="4" s="1"/>
  <c r="D33" i="4"/>
  <c r="D49" i="4"/>
  <c r="D31" i="4"/>
  <c r="D47" i="4"/>
  <c r="F26" i="4"/>
  <c r="F42" i="4" s="1"/>
  <c r="G33" i="4"/>
  <c r="G49" i="4"/>
  <c r="B31" i="4"/>
  <c r="B47" i="4"/>
  <c r="G29" i="4"/>
  <c r="G45" i="4" s="1"/>
  <c r="C28" i="4"/>
  <c r="C44" i="4" s="1"/>
  <c r="F28" i="4"/>
  <c r="F44" i="4" s="1"/>
  <c r="B25" i="4"/>
  <c r="B41" i="4" s="1"/>
  <c r="G25" i="4"/>
  <c r="G41" i="4" s="1"/>
  <c r="C31" i="4"/>
  <c r="C47" i="4"/>
  <c r="B28" i="4"/>
  <c r="B44" i="4" s="1"/>
  <c r="G26" i="4"/>
  <c r="G42" i="4" s="1"/>
  <c r="B26" i="4"/>
  <c r="B42" i="4" s="1"/>
  <c r="G47" i="4"/>
  <c r="E26" i="4"/>
  <c r="E42" i="4" s="1"/>
  <c r="F25" i="4"/>
  <c r="F41" i="4" s="1"/>
  <c r="E27" i="4"/>
  <c r="E43" i="4" s="1"/>
  <c r="D25" i="4"/>
  <c r="D41" i="4" s="1"/>
  <c r="B33" i="4"/>
  <c r="E25" i="4"/>
  <c r="E41" i="4" s="1"/>
  <c r="C46" i="4"/>
  <c r="E33" i="4"/>
  <c r="E49" i="4"/>
  <c r="F29" i="4"/>
  <c r="F45" i="4" s="1"/>
  <c r="B49" i="4"/>
  <c r="B50" i="4" l="1"/>
  <c r="C50" i="4"/>
  <c r="C34" i="4"/>
  <c r="D50" i="4"/>
  <c r="D34" i="4"/>
  <c r="B34" i="4"/>
  <c r="G34" i="4"/>
  <c r="E34" i="4"/>
  <c r="F50" i="4"/>
  <c r="E50" i="4"/>
  <c r="F34" i="4"/>
  <c r="G38" i="4"/>
  <c r="G50" i="4" s="1"/>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<sst xmlns="http://schemas.openxmlformats.org/spreadsheetml/2006/main" count="925" uniqueCount="731">
  <si>
    <t>Modulkürzel</t>
  </si>
  <si>
    <t>Kurskürzel</t>
  </si>
  <si>
    <t>Kursname</t>
  </si>
  <si>
    <t>Anzahl Lektionen</t>
  </si>
  <si>
    <t>Autor</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</si>
  <si>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</si>
  <si>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</si>
  <si>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</si>
  <si>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</si>
  <si>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</si>
  <si>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</si>
  <si>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</si>
  <si>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</si>
  <si>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</si>
  <si>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</si>
  <si>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</si>
  <si>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</si>
  <si>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</si>
  <si>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</si>
  <si>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</si>
  <si>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</si>
  <si>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</si>
  <si>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</si>
  <si>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</si>
  <si>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</si>
  <si>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</si>
  <si>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</si>
  <si>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</si>
  <si>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</si>
  <si>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Gesamt</t>
  </si>
  <si>
    <t>Noch zu erstellen</t>
  </si>
  <si>
    <t>Lektion</t>
  </si>
  <si>
    <t>Unterlektion</t>
  </si>
  <si>
    <t>Schwierigkeitsgrad</t>
  </si>
  <si>
    <t>Fragenkürzel</t>
  </si>
  <si>
    <t>Fragetext</t>
  </si>
  <si>
    <t>Richtige Antwort</t>
  </si>
  <si>
    <t>Falsche Antwort</t>
  </si>
  <si>
    <t>Bild? =&gt; ggf. "Ja" eintragen
=&gt; Bitte die Infos auf "Übersicht" beachten!</t>
  </si>
  <si>
    <t>Kommentar fachliche:r Prüfer:in / Auditor:in</t>
  </si>
  <si>
    <t>leicht</t>
  </si>
  <si>
    <t>Punkte (automa-tisch)</t>
  </si>
  <si>
    <t>Zeilen</t>
  </si>
  <si>
    <t>Fragenkürzel (automatisch)</t>
  </si>
  <si>
    <t>Musterlösung</t>
  </si>
  <si>
    <t>Bild</t>
  </si>
  <si>
    <t>Ja</t>
  </si>
  <si>
    <t>mittel</t>
  </si>
  <si>
    <t>Nein</t>
  </si>
  <si>
    <t>schwer</t>
  </si>
  <si>
    <t>MC Fragen pro Lektion</t>
  </si>
  <si>
    <t>MC leicht</t>
  </si>
  <si>
    <t>MC mittel</t>
  </si>
  <si>
    <t>MC schwer</t>
  </si>
  <si>
    <t>Offene Fragen / Lektion</t>
  </si>
  <si>
    <t>Offen leicht</t>
  </si>
  <si>
    <t>Offen mittel</t>
  </si>
  <si>
    <t>Offen schwer</t>
  </si>
  <si>
    <t>You are required to connect a WiFi router to the network and your colleague tells you that the WiFi router should not work at 2.4 GHz as it is crowded in that area. Name three circumstances should be kept in mind, when choosing the IEEE 802.11 standard to be implemented in this scenario. Name two possible standards.</t>
  </si>
  <si>
    <t>The standard should support the 5 GHz (what is actually not the case for every 802.11 standard) (2). In addition, the available datarate (1) and the interoperability to exsiting devices (1) should be kept in mind. Student should give at least two possible standards (1P each): 802.11a, IEEE 802.11n, IEEE802.11ac or IEEE 802.11ax.</t>
  </si>
  <si>
    <t>You are required to design a computer network with a number of network devices. You own only switch nodes and laptops and your colleague asks you how to proceed. Explain to your colleague which OSI layers are implemented in the switch and which OSI layers are implemented on the laptops (PCs) as end devices.</t>
  </si>
  <si>
    <t>Switches implement the OSI network stack up to layer 2 or data link layer (3), while the end devices such as laptops of PCs implement the full OSI stack up to layer 7 or application layer (3)</t>
  </si>
  <si>
    <t>In a flower auction floor, all the flower trolleys that pass certain areas must be counted. Each trolley is equipped with an ID. Also, there are many other obstacles and people are moving around. Name the two wireless technologies that are appropirate for this case scenario and briefly elaborate on each of them. Between these two options, identify which is most suitable for the counting trolleys on flower auction floor and expain why.</t>
  </si>
  <si>
    <t>In this scenario, the ideal wireless technologies are the RFID (1) and NFC. (1) The NFC works only in LOS conditions (1) and covers short distances (1). Whereas, the RFID technology covers longer distances (1) and works also in NLOS conditions (1). Thus in this case RFID is suitable technology as there are many obstacles that prevent the LOS communication (2).</t>
  </si>
  <si>
    <t>It is known that a IEEE 802.11 network protected by WEP encryption can be broken by sniffing a certain amount of packets. This is due to the fact that the RC4 algorithm requires never to use the same encryption key. If the 24 bits of the encryption key of RC4 algorithm are changed at every transmission of packet, explain how many seconds it would would take you to be able to break the WEP encryption if you are transmitting packets of 60 bytes at 1 Mbps data rate? For simplicity assume that the whole time is used for transmission only of data packets and not any other packet.</t>
  </si>
  <si>
    <t>If only 24 bits of the encryption key are changed then the encryption key will start to be repeated after 2^24 packets (2). 1 packet is transmitted for 480 micorseconds (2). After sniffing packets in the air for (2^24*480 microseconds =) 8053 seconds on average (1) the RC4 encyrption key can be broken. (3)</t>
  </si>
  <si>
    <t>You are investigating an IEEE 802.11 network and see that beacons are always transmitted at specific time periods. Is there any chance that the beacons collide with any other packet in the network since they do not follow a back-off mechanism? (Assume that each node in the network can hear the AP and vice-versa). State your answer and justify this my explaining the various possibiliites.</t>
  </si>
  <si>
    <t>Beacon packets do not follow any back-off mechanism. If a node was hearing the channels before it is transmitted it has to wait for the DIFS time (2). If the AP starts transmitting the beacon, then the channel will become busy and the node will notice this and will defer its transmission (2). If the node is performing backoff and AP has started to transmit beacons, the end node will defer its back off until the beacon transmission is finished (2). Similarly, if there is a transmission going on by a node, the AP will notice that and will delay the beacon transmission until the end of the node transmissions (2). Thus, under the assumption that each node hears each-other in the network then there is no possibility for a beacon to collide (2).</t>
  </si>
  <si>
    <t>Briefly define confidentiality and message integrity in regards to secure communication.</t>
  </si>
  <si>
    <t>Confidentiality means that only the sender and receiver should understand the message.(3) Message integrity means that the content of the message is not changed by the network (3)</t>
  </si>
  <si>
    <t>Name the purpose of the data link layer and describe the functionalities of the data link layer of the OSI model and its two subdivisions.</t>
  </si>
  <si>
    <t>Data link layer transports data between two neighboring nodes. (1) It is subdivided into the medium access control (MAC) sub-layer (1) which defines how nodes access the transmission medium (2), and the logical link control (LLC) sub-layer (1) which provides encapsulation features (1) and mechanisms for network datagrams (2).</t>
  </si>
  <si>
    <t>0111 (2 pts) 1011 (2 pts) 1110 (2 pts) 1001 (2 pts) 0011 (2 pts)</t>
  </si>
  <si>
    <t>You are required to send the following sequence of bits 0101 1001 1100 0111 0001. Encode this information using the block-codes shown in the Figure. Bild einfügen.</t>
  </si>
  <si>
    <t>Describe the two differences between wired transmission and wireless transmission channels.</t>
  </si>
  <si>
    <t>The wired transmission channel is predictable and stationary (1.5) and usually does not receive interference from outside factors (1.5), while the wireless channel is unpredictable (1.5) and can receive interference from other signals in the same frequency band. (1.5)</t>
  </si>
  <si>
    <t>Briefly define a wavelength.</t>
  </si>
  <si>
    <t>Describe the key differences between ASK, FSK, and PSK.</t>
  </si>
  <si>
    <t>In ASK, the amplitude of the carrier signal changes based on the modulation signal (3). In FSK the frequency of the carrier signal changes based on the modulation signal (2). In PSK the phase of the carrier signal changes based on the modulation signal (3).</t>
  </si>
  <si>
    <t>Continuous similar bits transmitted can cause a problem for the receiver as it can miss detect the beginning of each bit. Explain how this is prevented in case of Manchester encoding?</t>
  </si>
  <si>
    <t>For each transmitted bit there will be a single signal transition in case of Manchester encoding. (2) As such, the receiver will detect the transmission of continuous (2) similar bits encoded using Manchester encoding by detecting the number (2) of signal transitions. (2)</t>
  </si>
  <si>
    <t>Your device operates at 2.4 GHz band and you are required to select a good antenna for it. Explain what impacts the received power and what you should check in the antenna manual in order to improve the received power for your device? Name the antenna and channel features that impacts the received power.</t>
  </si>
  <si>
    <t>The received power depends on the transmitter characteristics (3), on the channel characteristics and the distance between the transmitter and receiver (3) but also on the receiver characteristics (2). The main impact that the receiver has on the received power is the receiver antenna gain. Thus, one should choose an antenna with higher antenna gain on 2.4 GHz band.(2)</t>
  </si>
  <si>
    <t>Your wireless system can operate at channel bandwidths of 20, 40 and 80 MHz. Your system is operating with 20 MHz, using OFDM and you want to improve the data rate of your system by switching from 512-QPSK to 1024-QPSK. Your colleague is doing the measurement in the field and they report that by increasing the modulation technique order, the losses are increased. Elaborate of what is happening and, considering the trade-offs, explain the solution you will implement.</t>
  </si>
  <si>
    <t>The relation between the modulation technique order and the OFDM subcarrier spacing used is proportional. (3). By increasing the subcarrier spacing by a factor of X, we can increase the modulation order with the same factor. (3). As such, I will use wider channel bandwidth (2), that can give wider subcarrier spacing with higher modulation order (or the same subcarrier spacing with the same modulation order but increased number of subcarriers), that will give higher data rate in total (2).</t>
  </si>
  <si>
    <t>Describe how the Manchester encoding is achieved.</t>
  </si>
  <si>
    <t>Manchester encoding is achieved by using the encoded NRZ signal (2) that is XORed with a clock signal (2) that runs at twice the bit rate (2).</t>
  </si>
  <si>
    <t>Explain why OFDM subcarriers do not interfere with each other.</t>
  </si>
  <si>
    <t>Each subcarrier is orthogonal to each other (3). In the frequency domain, this means that each sub-carrier will be zero when the other will have the highest value (3). As such the inter-symbol interference is prevented by sending each symbol on a different sub-carrier (2).</t>
  </si>
  <si>
    <t>You are required to design a communication system where multiple devices can access the channel in parallel. For this application, the most convenient multiplexing technique is OFDMA. Explain what OFDM stands for and what OFDMA is?</t>
  </si>
  <si>
    <t>OFDMA stands for orthogonally frequency-division multiple access. (2) It is a channel access technique that is used for combining multiple transmissions (2) from different nodes in frequency resource units. (2)</t>
  </si>
  <si>
    <t>You have designed a new approach for a packet-based routing protocol and you want to standardize it. Explain which standardisation body would you go to and why.</t>
  </si>
  <si>
    <t>The Internet Engineering Task Force (IETF) is a standardisation body that deals with developing technical specification of Internet technologies. (3) Since IETF works on open standardisation approach as an individual person I can participate or even initiate a new standardisation process with IETF. (3)</t>
  </si>
  <si>
    <t>In order to understand the routing mechanism used in IPX technology, one should be able to understand the IPX header. List the six fields contained in an IPX header.</t>
  </si>
  <si>
    <t>The IPX header is composed of: checksum field (1), length field (1), control field (1), type field (1), destination address field (2), source address field (2).</t>
  </si>
  <si>
    <t>The first step in the LTE network is to authenticate the UE with the network and to provide the root key from which UE generates all the hierarchical keys. Explain how the network authentication of UE goes, which mechanism is used to negotiate the root key and which other keys are generated from the root key.</t>
  </si>
  <si>
    <t xml:space="preserve">The network authentication of UE is performed via UMTS Authentication and Key Agreement (AKA) mechanism (2). The authentication of the UE is negotiated with the MME, where the symmetric authentication network key resides. AKA gives the root key, out of which the hierarchy key is generated
(2). The following keys are generated out of the root key: radio resource control (RRC) signalling integrity protection key (2), the RRC signalling ciphering key to encode the signalling messages (2) and the user- plane ciphering key (2).
</t>
  </si>
  <si>
    <t>The wavelength is defined as the distance (3) between two successive peaks or valleys of the sinusoid (3). The wavelength is the ratio (3) of phase velocity and freqency (3). (Either of these answers is fully correct)</t>
  </si>
  <si>
    <t>The 5G network is the latest generation of cellular network. In many ways the 5G network differs from its previous generation of cellular network, LTE. Name and explain two main differences between 5G and LTE.</t>
  </si>
  <si>
    <t>5G compared to LTE supports diverse use cases in terms of latency being able to support latencies (2) down to 1 ms due to its New Radio (NR) radio interfaces (2). 5G core network is fully virtualized (2) compared to LTE that runs in dedicated physical devices (2) Other correct answers that students might answer: 5G uses higher-frequency radio waves than LTE (2), even millimetre waves to achieve higher throughput (2). 5G can support a higher amount (2) of devices per cell (2) than LTE.</t>
  </si>
  <si>
    <t>In a factory environment, some devices are using PROFINET technology to communicate. Explain what a PROFINET network is and what types of devices are required to create a PROFINET network in an industrial setting.</t>
  </si>
  <si>
    <t>PROFINET network describes three types of devices: PROFINET devices (1), PROFINET controllers (1) and PROFINET supervisors (1). Since in industrial environments we need at least one I/O sensor block then we need at least one PROFINET device (2). In order to manage and control such a profinet device we need at least one PROFINET controller (2). PROFINET supervisor is not really needed as it does not take part in real-time communication (2). So a working PROFINET network will consist of a single PROFINET device and a single PROFINET controller (1).</t>
  </si>
  <si>
    <t>The OFDM is a modulation technique, where different data from the same dat nato are modulated on different subcarriers (3), while OFDMA is a channel access technique that is used for combining multiple transmission from different nodes in frequency resource units. (3)</t>
  </si>
  <si>
    <t>Explain the two primary difference between OFDM and OFDMA.</t>
  </si>
  <si>
    <t>Explain what a transport protocol is, and considering the Ipx address composition, explain if there is a need for transport protocols on top of IPx?</t>
  </si>
  <si>
    <t>The transport protocol provides a connection between processes in two different hosts (2). In the IPx address, part of the octets (last 2 octets of the address), are used for determining the socket ID that forms parts of connections between processes (2). However, even though the socket ID is part of the IPx header, other transport protocol specifics (2)such as: congestion and flow control need to be implemented on transport protocol (2).</t>
  </si>
  <si>
    <t>Name the three functional blocks of the gNB in 5G networks.</t>
  </si>
  <si>
    <t>gNB central unit (2), gNB distributed unit (2) and remote radio head (2)</t>
  </si>
  <si>
    <t>Name the three operational modes of 5G campus networks.</t>
  </si>
  <si>
    <t>Private stand-alone 5G campus networks (2) Virtualized in the 5G public MNO network (2) Hybrid integration between the 5G campus network and MNO network (2)</t>
  </si>
  <si>
    <t>You are required to design a cellular network for an area. You decide to have a reuse factor of 4 of 7 cells. Explain what the total capacity of the network in channels used will be if the total amount of the channels assigned to the operator is 70.</t>
  </si>
  <si>
    <t>Each cell in this case will use 70/7 = 10 disjoint channels (3). The total amount of different channels used for one replication of the cell organisation is 70 (2). The total capacity of the channels used in the network is reuse factor multiplied by the total number of unique channels used in single replication of cell organisation, thus it will be 4*70 = 280 unique channels in total (3).</t>
  </si>
  <si>
    <t>From your mobile phone you are communicating to a fixed telephone line. You are using the LTE cellular network. List all the network elements that data traffic will traverse during this call until it leaves the cellular network.</t>
  </si>
  <si>
    <t>The call is sourced at UE (2). The wireless signal is received by the eNodeB (2). Then the call is routed towards the serving GW (S-GW) (2). From S-GW traffic is routed towards the packet data gateway (P- GW) (2) and from there it will leave the cellular network.</t>
  </si>
  <si>
    <t>ja</t>
  </si>
  <si>
    <t>In the SDN network in Figure the following rules are applied in each router for each port. For a two-way communication from host 1 to host 2, explain the path of each packet by specifying the route in terms of each node traverse. Bild einfügen.</t>
  </si>
  <si>
    <t>The packet from host 1 to host 2 will follow the path via R1 to R2 (3), then from R2 to R3 (3). Since ports R13 and R31 drops only the packets from host 1 to host 2 (1) the reply back will be via R3 to R1 (3) as they won't be dropped.</t>
  </si>
  <si>
    <t>Consider a variation of the message integrity check algorithm where the sender sends (m, H(m)+s), where H(m) is the hash value of message m, where s is the shared secret key, and H(m)+s is the concatenation of H(m) and s. Explain and elaborate on whether or not this flawed and why.</t>
  </si>
  <si>
    <t>Yes, this variation is flawed (2). Concatenating the hash value of the message with the shared secret and sending both as part of the message integrity check value does not provide the necessary security guarantees (2). An attacker could easily modify the message and recompute the message integrity check value with the new message, resulting in a valid but fraudulent message integrity check value for the altered message (2). This is because the shared secret is the same for all messages, and the concatenation of the hash value with the shared secret does not provide any integrity protection for the message (2). Proper algorithms typically use the shared secret in a cryptographic function that is combined with the message to produce the message integrity check value, providing protection against such attacks (2).</t>
  </si>
  <si>
    <t>Explain how the SDN control plane works from the perspective of exchanging the information in the south-bound and north-bound interface of the controller.</t>
  </si>
  <si>
    <t>A network application responsible for routing, access control, and load balancing instructs the controller logic to generate certain flow rules for each network agent in the network via the northbound interface (3). The SDN controller will pass the flow rules to the SDN agents via the southbound interface and receive the confirmation for applying of the rules (3). In return the SDN agents will collect monitoring information on each flow and pass such information to the SDN controller in its southbound interface (2).</t>
  </si>
  <si>
    <t>Explain how digital signatures differ from encryptions?</t>
  </si>
  <si>
    <t>While encryption transforms the content of a message so only authorised parties can understand the content of the message (3), the digital signature does not change the content of the message (1) but rather it appends another content to the message that can prove that the message is original and unaltered (2).</t>
  </si>
  <si>
    <t>Explain the three main categories of hardware security.</t>
  </si>
  <si>
    <t>Hardware security includes designs to protect hardware assets in a device, such as: integrated circuits (ICs) of all types (2), printed circuit boards (PCBs) (2) and passive components (inductors, capacitors and resistors) (2).</t>
  </si>
  <si>
    <t>Explain the two primary differences between hardware security and hardware trust.</t>
  </si>
  <si>
    <t>Hardware security relates to existence of vulnerabilities on hardware (3), while hardware trust relates to untrusted partners involved in any stage of hardware production (3)</t>
  </si>
  <si>
    <t>Explain why hardware was regarded as trusted and secure in the past, what changed, and how that change has impacted the current situation.</t>
  </si>
  <si>
    <t>In the past the hardware was regarded as trusted and secure due to the way of production process (2). As long as the hardware was designed (2) and produced (2) by the same entity, it was considered trusted.
However, since the design and production of chips are not coupled anymore, this has an impact on truthfulness of the hardware (2).</t>
  </si>
  <si>
    <t>You are required to select the appropriate hardware to be used in an industrial scenario. The applications running in this scenario do not need high processing power, but the main constraint is the form factor of the devices. Explain which devices you would consider and why.</t>
  </si>
  <si>
    <t>Since the form factor is an important requirement and there is no need for high processing power I would choose an embedded device (3). An embedded device is highly customised for use cases and has small dimensions, though processing powers are not that low for embedded ones anymore (3). On the other hand using a general purpose device (e.g. a PC) will take more space in the scenario, though it might offer higher processing power capabilities (2).</t>
  </si>
  <si>
    <t>Your device is under attack and you notice some leakage of sensitive data from some applications that were supposed to work in total isolation from others. Explain the two types of attacks this could be and the tools used by the attacker. Hint: Think about processor vulnerabilities!</t>
  </si>
  <si>
    <t>These are attacks that exploit vulenrabilities of processor to break the islotation between applications (2). The attacker might use Meltdown attack to break the isloation between the applications and operting system, by leaking sensitive data from operating system to malicious applications (4). The other possible attack is the Spectre attack that breaks the memory isolation between the different applications, leaking data from other applications via the malicious application (4).</t>
  </si>
  <si>
    <t>IoT device security requirements are grouped in three main levels. List and explain each of the requirement levels and their features and functionalities.</t>
  </si>
  <si>
    <t>The IoT device security requirements are grouped in three levels: information level security (1), access level security (1) and functional level security (1). Information level security relates to integrity, anonimity and privacy of information shared via or stored in IoT device(s) (2). Access level security deals with access control of IoT device(s) and inlcudes access control and authentication mechanisms (2).
Functional level security ensures device functionality (1) and includes resilience and self-organization mechanisms (2).</t>
  </si>
  <si>
    <t>Give an example of the safety implications that can result in an industrial environment when untrusted hardware is used.</t>
  </si>
  <si>
    <t>Untrusted hardware can introduce safety implications in a critical environment. Such a case is safety- critical wireless communication between a stop button and a robotic arm (2). If the radio front end comes from untrusted sources it can generate spurious interference in other channels than the one used for communication (2) These spurious interference in other channels can affect the communication in two aspected: by making the current communication unreliable (2) and by interfering with another ongoing communication (2).</t>
  </si>
  <si>
    <t>Define a hardware security threat.</t>
  </si>
  <si>
    <t>A threat is a set of hardware circumstances that gives a high potential of information loss or information leakage (2), performance drop (2) or decrease in usability (2).</t>
  </si>
  <si>
    <t>Name the five classification groups of attack vectors used against mobile devices.</t>
  </si>
  <si>
    <t>Attack vectors against mobile devices are classified as follows: mobile application attack vectors (2), communication part attack vectors (1), authentication attack vectors (1), communication stack attack vectors (1), and physical attack vectors (1).</t>
  </si>
  <si>
    <t>Name the three main groups of attack vectors used against 5G networks?</t>
  </si>
  <si>
    <t>Three main groups of attack vectors used against the 5G network are: attack vectors against SDN (2), attack vectors against MEC (2), and attack vectors against NFV/VNF (2).</t>
  </si>
  <si>
    <t>An attacker wants to perform a DNS hijacking attack. What are the two ways that this attack can be performed and how can the network be protected against each of these attacks?</t>
  </si>
  <si>
    <t>An DNS hijacking attack can be performed either by compromising the responsible DNS server (2), or by intercepting the DNS request/reply communication and directing the user to an illegitimate DNS server
(2). The first one can be avoided by increasing the security of the legitimate DNS server by applying authentication for users that control the DNS entries (2). For the second attack type usage of VPN or IPsec between user and DNS can remove the possible man-in-the-middle attack (2).</t>
  </si>
  <si>
    <t>A charging adapter for a smartphone gives a higher voltage than expected. Assuming that this was done on purpose, explain how this would affect the device, what kind of attack this is, and how this situation can be prevented.</t>
  </si>
  <si>
    <t>The higher voltage of an charging adapter would cause the battery to overheat or immediate damage of battery (2). This is one of the physical attack vectors where the attacker attacks the physical functional blocks of a device under attack (3). To overcome and prevent this type of attacks always one has to use certified adapters by the producer and not third party adapters (3).</t>
  </si>
  <si>
    <t>A strong password is a combination of letters and numbers. Explain mathematically why extending a numbers-only password so that it includes letters as well, will make the password harder to be broken.</t>
  </si>
  <si>
    <t>The password strength depends on the search space of the symbols used to write it (2). The formula to find all the possible subsets of n elements out of a set withk elements is: k!/[n!(k-n)!] (2). The higher the searching space, tje higher the numerator and the lower the denominator of the formula, thus, the higher the number of possibilities (3). Also by including letters in addition to numbers, password will get longer thus the n! in denominator will get larger, increasing the total amount of possibilities (3).</t>
  </si>
  <si>
    <t>You have a password that uses letters and numbers. Determine the difference of all the permutations of a password that is 8 characters long and 10 characters long. We assume here that English alphabet letters are used.</t>
  </si>
  <si>
    <t>Difference of the total permutations is 1,8*10^14. (10)</t>
  </si>
  <si>
    <t>Explain the two ways that a SIM swapping attack can be achieved.</t>
  </si>
  <si>
    <t>The SIM swapping attack can be done either by replacing the SIM card in the UE (3) or by taking over the ISDN of the SIM and assigning it to another SIM card (3).</t>
  </si>
  <si>
    <t>Name and briefly explain three types of attacks against VNF.</t>
  </si>
  <si>
    <t>Common attacks against VNF are IP/MAC address spoofing (1), sniffing (1) and DoS (1) attacks. The IP/MAC address spoofing is achieved by redirecting the VNF traffic towards an illegitimate IP/MAC address and usually is done to impersonate a legitimate user (3). In addition to this, VNFs inherits vulnerabilities of virtualized environments sich as: side channel attacks, flooding and hijacking orchestrator (2)</t>
  </si>
  <si>
    <t>Explain what AIS stands for and how it is used in aviation and nautical protocols.</t>
  </si>
  <si>
    <t>AIS stands for Automatic Identification System (2). It is used to exchange information between ships, such as position (1), course (1), and speed (1).</t>
  </si>
  <si>
    <t>List the three DECT main functional blocks.</t>
  </si>
  <si>
    <t>Cordless controller (CC) (2) , radio fixed parts (2) and portable handset (2)</t>
  </si>
  <si>
    <t>You are required to choose a satellite system for a voice application that requires a communication latency of 10 ms one way. Explain which satellite system is best suited to this situation and give an example of the achieved communication latency you would expect from this system.</t>
  </si>
  <si>
    <t>LEO satellites are ideal (2). The main contributor to communication latency in satellite systems is propagation delay, thus the lower the satellite the lower the communication latency (3). As such, in LEO satellites the propagation delay will be in the range of 8 ms (2500 km /300000 km/s). (3)</t>
  </si>
  <si>
    <t>You have an application where you need to distribute sensors in an agriculture field. Your sensors measure the soil temperature every 2 hours. Explain which two network technologies that can be used for this application. Compare them in terms of initial and operational costs.</t>
  </si>
  <si>
    <t>Two networking technologies that can be used in this case are LoRaWAN (1) and Sigfox (1). Since there will be only one packet in UL every 2 hours both Sigfox and LoRaWAN are feasible due to their duty cycle limitations (2). The pros of LoRaWAN is that you can deploy them privately and hook it to a network server that can be run privately, while with Sigfox you have to rely on operators (2). On the other hand for privately owned LoRaWAN, the deployment costs will be higher while for Sigfox the operational costs will be higher (2).</t>
  </si>
  <si>
    <t>A home automation network is formed using Insteon technology. You are missing one device that controls the lights in your living room. You borrow the missing device from your neighbor as a short-term solution. Explain how Insteon devices are linked to the network, how using a borrowed device can affect the security of your home automation network, and what you must do to safely use the borrowed device.</t>
  </si>
  <si>
    <t>Insteon devices are linked to the network either by pressing a button physically (2) or by knowing the 3- byte address that is stamped at the device (2). If you connect the device to your network, your neighbour knows the device address and through it, they can connect to your network (3). In order to prevent your neighbor from being able to access your network via the borrowed device, you have to change the 3-byte address of the device (3).</t>
  </si>
  <si>
    <t>A plane is flying over the Atlantic Ocean from London to New York. The pilot is using ACARS system to exchange the messages with the Air Control room of the John Keneddy airport.
Describe the path taken by the messages exchanged in both directions and the frequency bands used in the wireless links (e.g. VHF, UHF, HF).</t>
  </si>
  <si>
    <t>Since the plane is flying over the ocean, there is no ground coverage of any network on that side (2). Thus the ACARS transceiver on the plane communicates using UHF frequency bands (2) with the geostationary satellite (2). Then the GEO satellite communicates with the satellite ground station using UHF frequency band (2). Then the communication between the air control room and the satellite ground station happens using terrestrial networks (e.g. cellular networks) (2).</t>
  </si>
  <si>
    <t>In an Insteon network, you want to spoof the device address by sending broadcast packets. Explain how to determine how many packets you need to send in total to succeed at least once.</t>
  </si>
  <si>
    <t>Use the data rate of 13.165 kbps. (2) The source address is 3-bytes, so you have to send 2^24 packets.
(2) The total amount of time you need is 2^4*10(packet length)*8(bits)/13165 = time. (4)</t>
  </si>
  <si>
    <t>An attacker wants to perform a denial of service attack for a certain node in Sigfox. If the cnt_interval in the backend is 200, and the last legitimate packet counter was 99, explain the maximal counter that the attacker should use in their replay attack in order to achieve the denial of service for that node.</t>
  </si>
  <si>
    <t>For an illegitimate packet to be accepted by the back-end, the counter should be smaller than the last packet counter plus cnt_interval (3). Thus the maximal counter that the attack can use in its replay packet is 99 + 199 = 298 (3).</t>
  </si>
  <si>
    <t>Name the two option types that INT monitoring data include</t>
  </si>
  <si>
    <t>INT monitoring data include hop-by-hop option type (3) and end-to-end option type (3)</t>
  </si>
  <si>
    <t>List the three main goals of firewall protection?</t>
  </si>
  <si>
    <t>Investigate all the traffic going through the firewall (2), allow only the authorised traffic (2), and should be protected by penetration attacks via control link (2).</t>
  </si>
  <si>
    <t>Explain the two primary differences between the packet filter based firewall and stateful based firewall.</t>
  </si>
  <si>
    <t>Firewalls based on packet filters decide to allow or filter a packet based solely on the current packet header fields (2). Whereas the stateful based firewall compares (2) the current packet with the series of previous packets (2) and based on this determines if a traffic flow is allowed to traverse the firewall or not (2).</t>
  </si>
  <si>
    <t>Briefly explain how many parameters can be monitored at each hop using INT?</t>
  </si>
  <si>
    <t>The Trace-type is a vector that shows which parameters should be monitored by each node (2). Since the trace-type vector is 4 bytes long (3) each node can collect up to 32 different parameters (3).</t>
  </si>
  <si>
    <t>You are required to design a system to protect the network from any misbehavior of the users. Explain how you would implement your solution to prevent a subset of users from accessing certain services on the Internet.</t>
  </si>
  <si>
    <t>In order to prevent a subset of users from accessing certain services in the Internet, an application gateway firewall must be implemented in the network (3). Each user who wants to access services outside the local network must be authenticated by the APP gateways (2). Also another firewall based on packet filtering needs to be added to prevent users going directly to the Internet undetected (3). Certain users can be given access to the Internet by the APP gateway, while to others both APP gateway as well as packet filtering firewall will prevent their access (2).</t>
  </si>
  <si>
    <t>You are required to choose between the IDS that is based on anomaly detection compared to IDS based on signature detection. Explain which one will to be more protective against unknown future attacks. Justify your choice based on a qualitative comparison between both approaches.</t>
  </si>
  <si>
    <t>The disadvantage of signature-based IDS is that they are protective only against well-known attacks that are part of the database signature (3). If a new attack form is encountered in the network it will go undetected (2). With anomaly detection IDS, attacks are classified based on statistical deviation of traffic compared to normal traffic profile (3). As such, an anomaly detection based IDS will be most protective against future network attacks (2).</t>
  </si>
  <si>
    <t>The INT monitoring data are encapsulated as IPv6 extension header. Explain the usability of such encapsulation in a switched network and whether there is a need for changing encapsulation type? (HINT: think about which network stack layer are processed by each node)</t>
  </si>
  <si>
    <t>If some information is encapsulated in an IPv6 header, it means that they are processed only on routers
(2). Since the INT monitoring information is encapsulated in the IPv6 header, it means that there is no possibility for switches to process/add/remove such information (2). As such a case a monitoring hop will be only between two routers but not between two switches. (2). In order to allow switches to have access to monitoring information, such monitoring information needs to be encapsulated in layer 2 header (2).</t>
  </si>
  <si>
    <t>Explain which INT option is processed by the INT intermediate node and the maximum number of parameters that can be included at that option.</t>
  </si>
  <si>
    <t>The INT intermediate node processes only hop-by-hop INT option (3). Since hop-by-hop INT option trace type field is 32 bit long, up to 32 different options can be monitored at each hop. (3)</t>
  </si>
  <si>
    <t>FunkUndTelekommsicherheit</t>
  </si>
  <si>
    <t>DLBCSEEMT01_D</t>
  </si>
  <si>
    <t>What is the channel bandwidth that is used by Bluetooth?</t>
  </si>
  <si>
    <t>2 MHz</t>
  </si>
  <si>
    <t>1 MHz</t>
  </si>
  <si>
    <t>5 MHz</t>
  </si>
  <si>
    <t>20 MHz</t>
  </si>
  <si>
    <t>Which are three non-overlapping WiFi channels at 2.4 GHz?</t>
  </si>
  <si>
    <t>1, 6 and 11</t>
  </si>
  <si>
    <t>1, 6 and 10</t>
  </si>
  <si>
    <t>2, 5 and 13</t>
  </si>
  <si>
    <t>1, 2 and 3</t>
  </si>
  <si>
    <t>The data rate used at 2.4 GHz band is	than at 868 MHz band by IEEE 802.15.4</t>
  </si>
  <si>
    <t>higher</t>
  </si>
  <si>
    <t>lower</t>
  </si>
  <si>
    <t>IEEE 802.15.4 does not operate at 868 MHz at all</t>
  </si>
  <si>
    <t>the same</t>
  </si>
  <si>
    <t>Which communication layer does LoRaWAN Alliance standardise?</t>
  </si>
  <si>
    <t>MAC Layer</t>
  </si>
  <si>
    <t>Network layer</t>
  </si>
  <si>
    <t>Application</t>
  </si>
  <si>
    <t>PHY Layer</t>
  </si>
  <si>
    <t>What is the maximum orbital distance for MEO satellites in [km]?</t>
  </si>
  <si>
    <t>You want to tell your girlfriend/boyfriend that you love him/her but you want to encrypt it using
Caesar code with k shift 5. What will be the encrypted value of "I love you" using Caesar code with k = 5?</t>
  </si>
  <si>
    <t>N qtaj dtz</t>
  </si>
  <si>
    <t>l pszi csy</t>
  </si>
  <si>
    <t>I love you</t>
  </si>
  <si>
    <t>M rubk eua</t>
  </si>
  <si>
    <t>While transmitting the data over WiFi one of the packets got lost and had to be retransmitted.
What will be the maximal backoff that the transmitter can select in this case?</t>
  </si>
  <si>
    <t>15 slot time units</t>
  </si>
  <si>
    <t>31 slot time units</t>
  </si>
  <si>
    <t>1023 slot time units</t>
  </si>
  <si>
    <t>63 slot time units</t>
  </si>
  <si>
    <t>The block size of the block cipher is 6. How many different inputs exist?</t>
  </si>
  <si>
    <t>6!</t>
  </si>
  <si>
    <t>How to overcome the drawback of block ciphering that the same message produces the same
output?</t>
  </si>
  <si>
    <t>Using Cipher Block Chaining (CBC)</t>
  </si>
  <si>
    <t>Using different cipher</t>
  </si>
  <si>
    <t>Using the same cipher but different mappings</t>
  </si>
  <si>
    <t>Using different mappings</t>
  </si>
  <si>
    <t>The block size of the block cipher is 6. How many possible mappings will be there?</t>
  </si>
  <si>
    <t>(2^6)!</t>
  </si>
  <si>
    <t>6^2</t>
  </si>
  <si>
    <t>2^6</t>
  </si>
  <si>
    <t>BLE operates at the advertising mode and the advertiser sends packets every 10 ms in one of
the advertising channels. For how long in the worst case a user needs to wait in order to receive at least one advertisement packet?</t>
  </si>
  <si>
    <t>30 ms</t>
  </si>
  <si>
    <t>10 ms</t>
  </si>
  <si>
    <t>20 ms</t>
  </si>
  <si>
    <t>depends on the traffic load</t>
  </si>
  <si>
    <t>Main characteristics of a radio signal are:</t>
  </si>
  <si>
    <t>Amplitude, frequency and phase</t>
  </si>
  <si>
    <t>Only frequency</t>
  </si>
  <si>
    <t>Only phase</t>
  </si>
  <si>
    <t>Only amplitude</t>
  </si>
  <si>
    <t>Main analog modulation techniques are:</t>
  </si>
  <si>
    <t>AM, FM and PM</t>
  </si>
  <si>
    <t>ASK and FSK</t>
  </si>
  <si>
    <t>Only FSK</t>
  </si>
  <si>
    <t>ASK, FSK and PSK</t>
  </si>
  <si>
    <t>Which is not a data encoding?</t>
  </si>
  <si>
    <t>PSK</t>
  </si>
  <si>
    <t>NRZI</t>
  </si>
  <si>
    <t>Bipolar</t>
  </si>
  <si>
    <t>NRZ</t>
  </si>
  <si>
    <t>How is SINR defined?</t>
  </si>
  <si>
    <t>It defines the ratio of the signal over interference and noise.</t>
  </si>
  <si>
    <t>It defines the ratio of the signal over noise</t>
  </si>
  <si>
    <t>It defines the ratio of the signal over another signal</t>
  </si>
  <si>
    <t>It defines the ratio of the signal over interference</t>
  </si>
  <si>
    <t>Select the true statement?</t>
  </si>
  <si>
    <t>Select the encoding of 01001101 using Manchester encoding.</t>
  </si>
  <si>
    <t>Bild einfügen</t>
  </si>
  <si>
    <t>Which statement is true?</t>
  </si>
  <si>
    <t>The INRZ uses       to encode bit 0.</t>
  </si>
  <si>
    <t>no transition</t>
  </si>
  <si>
    <t>three transition</t>
  </si>
  <si>
    <t>two transition</t>
  </si>
  <si>
    <t>single transition</t>
  </si>
  <si>
    <t>What happens with spreading factor and data rate of an LoRa network if the device increases
the distance from the gateway</t>
  </si>
  <si>
    <t>The spreading factor is increased, and data rate is decreased.</t>
  </si>
  <si>
    <t>The spreading factor is decreased while the data rate is increased.</t>
  </si>
  <si>
    <t>The spreading factor is decreased, and data rate is decreased too.</t>
  </si>
  <si>
    <t>The spreading factor is increased, and data rate is increased too.</t>
  </si>
  <si>
    <t>In D-QPSK the current phase shift is determined based on the previous phase shift.</t>
  </si>
  <si>
    <t>In D-QPSK the current phase shift does not depend on the previous phase shift.</t>
  </si>
  <si>
    <t>In an OFDM system each sub-carrier is using QPSK. How many bits are sent in an OFDM
symbol time, if there are 52 sub-carriers?</t>
  </si>
  <si>
    <t>104 bits</t>
  </si>
  <si>
    <t>208 bits</t>
  </si>
  <si>
    <t>52 bits</t>
  </si>
  <si>
    <t>156 bits</t>
  </si>
  <si>
    <t>A cell in cellular network is served by</t>
  </si>
  <si>
    <t>single base station</t>
  </si>
  <si>
    <t>3 base station</t>
  </si>
  <si>
    <t>2 base station</t>
  </si>
  <si>
    <t>base station is part of the core network</t>
  </si>
  <si>
    <t>RFCs are document produced by</t>
  </si>
  <si>
    <t>IETF</t>
  </si>
  <si>
    <t>3GPP</t>
  </si>
  <si>
    <t>IEEE</t>
  </si>
  <si>
    <t>ETSI</t>
  </si>
  <si>
    <t>Select legacy digital protocol</t>
  </si>
  <si>
    <t>AppleTalk</t>
  </si>
  <si>
    <t>LoRaWAN</t>
  </si>
  <si>
    <t>IEEE 802.11</t>
  </si>
  <si>
    <t>BLE</t>
  </si>
  <si>
    <t>Physical broadcast channel in LTE is used to transmit</t>
  </si>
  <si>
    <t>system and cell information to the UE</t>
  </si>
  <si>
    <t>broadcast data traffic in uplink</t>
  </si>
  <si>
    <t>system and cell information from the UE</t>
  </si>
  <si>
    <t>broadcast data traffic in downlink</t>
  </si>
  <si>
    <t>What is the targeted data plane latency for 5G eMBB use case?</t>
  </si>
  <si>
    <t>4 ms</t>
  </si>
  <si>
    <t>15 ms</t>
  </si>
  <si>
    <t>A duplex communication system is a system when communication happens point-to-point.
Full duplex is emulated when both devices can transmit and receive simultaneously. Which duplex modes does LTE support?</t>
  </si>
  <si>
    <t>FDD and TDD</t>
  </si>
  <si>
    <t>TDD only as only one frequency can be used at a time</t>
  </si>
  <si>
    <t>OFDMA</t>
  </si>
  <si>
    <t>FDD only as duplex communication should be ensured all the time</t>
  </si>
  <si>
    <t>You are required to design a cellular communication system that requires a communication
latency of 20ms, while devices are static. Which cellular technology would you use?</t>
  </si>
  <si>
    <t>LTE</t>
  </si>
  <si>
    <t>5G eMBB</t>
  </si>
  <si>
    <t>5G URLLC</t>
  </si>
  <si>
    <t>5G MTC</t>
  </si>
  <si>
    <t>Broadband communication has a bandwidth</t>
  </si>
  <si>
    <t>higher than 1 MHZ</t>
  </si>
  <si>
    <t>lower than 1 MHz</t>
  </si>
  <si>
    <t>higher than 20 MHz</t>
  </si>
  <si>
    <t>higher than 1 GHz</t>
  </si>
  <si>
    <t>EDCA is a WiFi mechanism that gives</t>
  </si>
  <si>
    <t>different priorities for different traffic flows</t>
  </si>
  <si>
    <t>higher priorities to higher throughput traffic flows</t>
  </si>
  <si>
    <t>lower priority to lower throughput traffic flows</t>
  </si>
  <si>
    <t>lower priority to higher throughput traffic flows</t>
  </si>
  <si>
    <t>Profinet runs over which physical layer?</t>
  </si>
  <si>
    <t>Ethernet</t>
  </si>
  <si>
    <t>ProfiBUS</t>
  </si>
  <si>
    <t>All the others</t>
  </si>
  <si>
    <t>Which of the following statements is true for LTE network security?</t>
  </si>
  <si>
    <t>Messages are encyrpted and the integrity is checked in the air interface.</t>
  </si>
  <si>
    <t>Messages are not encyrpted but only the integrity is checked in the air interface.</t>
  </si>
  <si>
    <t>Messages are only encrypted in the air interface.</t>
  </si>
  <si>
    <t>Messages are not encyrpted, neither the integrity is checked in the air interface.</t>
  </si>
  <si>
    <t>The coverage area of a cellular network is divided into rectangular cells with each side doubling the
other.</t>
  </si>
  <si>
    <t>The coverage area of a cellular network is divided in circular cells.</t>
  </si>
  <si>
    <t>The coverage area of a cellular network is divided in pentagonal cells.</t>
  </si>
  <si>
    <t>The coverage area of a cellular network is divided in hexagonal cells.</t>
  </si>
  <si>
    <t>What is the function of serving GW?</t>
  </si>
  <si>
    <t>The serving gateway connects the data traffic coming from the Ue via eNodeB towards the
mobility management entity (MME).</t>
  </si>
  <si>
    <t>The serving gateway connects the control traffic coming from the Ue via eNodeB towards the
packet data network gateway.</t>
  </si>
  <si>
    <t>The serving gateway connects the control traffic coming from the Ue via eNodeB towards the
mobility management entity (MME).</t>
  </si>
  <si>
    <t>The serving gateway connects the data traffic coming from the Ue via eNodeB towards the packet data network gateway.</t>
  </si>
  <si>
    <t>Mobility management entity (MME) does not process any traffic as it is a management and
monitoring entity.</t>
  </si>
  <si>
    <t>The SDN controller is centralised in the network. How can we remove a single point of failure
in the network architecture?</t>
  </si>
  <si>
    <t>Single point of failure can not be avoided in centralized architectures.</t>
  </si>
  <si>
    <t>Move the control into SDN controll agents.</t>
  </si>
  <si>
    <t>Ensure redundant SDN network controller in the network.</t>
  </si>
  <si>
    <t>Distribute the control between the SDN controllers and the SDN control agents</t>
  </si>
  <si>
    <t>In an industrial environment you are required to design a 5G campus network. Main needs of
such industrial communication are to support communication latency down to 10 ms, keep the operational and setup costs low and to keep the data traffic in the company premises. Which 5G campus operational mode will you choose?</t>
  </si>
  <si>
    <t>Hybrid with dedicated core network</t>
  </si>
  <si>
    <t>Stand alone</t>
  </si>
  <si>
    <t>Fully virtualized</t>
  </si>
  <si>
    <t>Hybrid with dedicated RAN network</t>
  </si>
  <si>
    <t>Based on what you have learned regarding the message integrity check in network security,
which of the choices is not a common use case for message integrity check in network security?</t>
  </si>
  <si>
    <t>Preventing unauthorized access to a database</t>
  </si>
  <si>
    <t>Protecting email messages</t>
  </si>
  <si>
    <t>Verifying the integrity of financial transactions</t>
  </si>
  <si>
    <t>Ensuring the authenticity of software updates</t>
  </si>
  <si>
    <t>To interconnect two distant local networks of the same company you have decided to use
IPsec for traffic going over the Internet. How many IP headers has one IPsec packet in the public internet?</t>
  </si>
  <si>
    <t>Depends on the number of interconnected network sites</t>
  </si>
  <si>
    <t>Which parameter is not part of the flow table in SDN?</t>
  </si>
  <si>
    <t>Flow destination</t>
  </si>
  <si>
    <t>Action to be taken</t>
  </si>
  <si>
    <t>Counter of matches</t>
  </si>
  <si>
    <t>Header field values to be matched</t>
  </si>
  <si>
    <t>Why are the setup costs of the 5G campus running as a virtualized network lower to other
alternatives?</t>
  </si>
  <si>
    <t>There is no need to buy hardware or licences for frequency spectrum</t>
  </si>
  <si>
    <t>There is no need to buy licences for frequency spectrum, but still hardware need to be bough
(which is one time expense)</t>
  </si>
  <si>
    <t>Encryption is done by shifting each letter by 13 using the English alphabet. Which statement
is true?</t>
  </si>
  <si>
    <t>This is symmetric encryption as the decrypting can be done using the same process.</t>
  </si>
  <si>
    <t>This is asymmetric encryption as the decrypting can be done using different shifts.</t>
  </si>
  <si>
    <t>None of these answers are correct.</t>
  </si>
  <si>
    <t>There is no need to buy hardware, just to buy licences for frequency spectrum for dedicated
usage</t>
  </si>
  <si>
    <t xml:space="preserve">There is no need to buy any hardware or to pay for the virtualized network. But still frequency
spectrum need to be paid
</t>
  </si>
  <si>
    <t>Which is the biggest drawback of SDN?</t>
  </si>
  <si>
    <t>Centralized approach (single point of failure)</t>
  </si>
  <si>
    <t>Controlling can not happen in real time</t>
  </si>
  <si>
    <t>Separation of control and data plane</t>
  </si>
  <si>
    <t>Destination-based forwarding</t>
  </si>
  <si>
    <t>Hardware security protects</t>
  </si>
  <si>
    <t>all of these answers are correct</t>
  </si>
  <si>
    <t>firmware</t>
  </si>
  <si>
    <t>programmable hardware parts</t>
  </si>
  <si>
    <t>hardware configuration data</t>
  </si>
  <si>
    <t>Requirements for hardware security are …</t>
  </si>
  <si>
    <t>TEE and protection of security-critical assets</t>
  </si>
  <si>
    <t>protection of printed circuit boards</t>
  </si>
  <si>
    <t>protection of firmware and other hardware</t>
  </si>
  <si>
    <t xml:space="preserve">protection of SoC and integrated circuits
</t>
  </si>
  <si>
    <t>Peripherals offers the interaction between the processor and all the other components.</t>
  </si>
  <si>
    <t>Why is antenna design one of the challenges of UE?</t>
  </si>
  <si>
    <t>It has to be small and to support multiple technologies</t>
  </si>
  <si>
    <t>It has to support large bandwidth due to cellular network communication</t>
  </si>
  <si>
    <t>It has to support MIMO for cellular communication</t>
  </si>
  <si>
    <t>Antenna design is the easiest part of the UE hardware design</t>
  </si>
  <si>
    <t>During functional specification phase hardware intended capabilities are described, and interaction between each functional block are determined.</t>
  </si>
  <si>
    <t>None of these options are true.</t>
  </si>
  <si>
    <t>During component fabrication phase hardware intended capabilities are designed, and interaction
between each functional block is designed.</t>
  </si>
  <si>
    <t>During design phase hardware intended capabilities are described, and interaction between each
functional block are determined.</t>
  </si>
  <si>
    <t>You are asked to connect a sensor to the network. The sensor board in addition to sensing
also supports processing of data locally. What is needed to connect the sensor node to an IoT network?</t>
  </si>
  <si>
    <t>Communication module</t>
  </si>
  <si>
    <t>Peripheral module</t>
  </si>
  <si>
    <t>Storage unit</t>
  </si>
  <si>
    <t>A serial connection</t>
  </si>
  <si>
    <t>You are required to provide an encryption mechanism for a massive type communication
application where e.g. LoRaWAN communication system is being used. The application requires to send commands from the server to all the sensors in a secure way. Which is the most appropriate encryption mechanism for such a case?</t>
  </si>
  <si>
    <t>Symmetric encryption as it will send multiple packets sequentially</t>
  </si>
  <si>
    <t>Symmetric encryption as it will send only single encrypted packet</t>
  </si>
  <si>
    <t>Asymetric encryption as it will send multiple packets sequentially</t>
  </si>
  <si>
    <t>Asymetric encryption as it will send only single encrypted packet</t>
  </si>
  <si>
    <t>TEE code can not be changed or altered.</t>
  </si>
  <si>
    <t>TEE is used only during the secure boot up of the device.</t>
  </si>
  <si>
    <t>TEE is used for seperation of the memory access between different applications.</t>
  </si>
  <si>
    <t>All of these statements are true.</t>
  </si>
  <si>
    <t>An attack vector has broken the isolation between the operating system and the applications
running in the device. This type of attack is known as</t>
  </si>
  <si>
    <t>Meltdown attack</t>
  </si>
  <si>
    <t>None of these.</t>
  </si>
  <si>
    <t>Spectre attack</t>
  </si>
  <si>
    <t>Meltdown and spectre attack</t>
  </si>
  <si>
    <t>Functional level security mechanisms for IoT devices should ensure</t>
  </si>
  <si>
    <t>IoT device resilience and self-organization</t>
  </si>
  <si>
    <t>only IoT network self-organization</t>
  </si>
  <si>
    <t>IoT device functionality over certain period of time</t>
  </si>
  <si>
    <t>only IoT device resilience</t>
  </si>
  <si>
    <t>To protect an IoT device in a massive machine type use case against eavesdropping attacks
one must take care to</t>
  </si>
  <si>
    <t>encrypt the message fully covering full stack</t>
  </si>
  <si>
    <t>enable symmetric key encryption</t>
  </si>
  <si>
    <t>enable asymmetric key encryption</t>
  </si>
  <si>
    <t>to encrypt the message at application layer only</t>
  </si>
  <si>
    <t>A mobile application attack vector is called …</t>
  </si>
  <si>
    <t>Man-in-the-middle attack in the server authentication</t>
  </si>
  <si>
    <t>Jamming device radio interface</t>
  </si>
  <si>
    <t>Sim card swapping</t>
  </si>
  <si>
    <t>Compromised femtocell attack</t>
  </si>
  <si>
    <t>Orchestrator hijacking is an attack vector against</t>
  </si>
  <si>
    <t>MEC</t>
  </si>
  <si>
    <t>VNF</t>
  </si>
  <si>
    <t>NFV</t>
  </si>
  <si>
    <t>SDN</t>
  </si>
  <si>
    <t>Zero-day attack vectors are attacks that take advantage of</t>
  </si>
  <si>
    <t>vulnerabilities that are not yet known by the producer or host of the software/hardware.</t>
  </si>
  <si>
    <t>vulnerabilities happening at the first day of operation of the communication system.</t>
  </si>
  <si>
    <t>vulnerabilities due to wrongly patched software.</t>
  </si>
  <si>
    <t>vulnerabilities that are not yet patched by the producer but are already reported by the users.</t>
  </si>
  <si>
    <t>MEC organisation can be a single point of failure in the system. In case of DoS attacks in
current MEC how you can keep the network still operational</t>
  </si>
  <si>
    <t>Use redundant MEC to support redundant communication</t>
  </si>
  <si>
    <t>Use proprietary APIs to communicate between containers and MEC</t>
  </si>
  <si>
    <t>Prevent DoS by securing all the container communication with MEC</t>
  </si>
  <si>
    <t>Single-point-of-failure can not be prevented in case of a DoS attack in MEC</t>
  </si>
  <si>
    <t>An attack is trying to deviate the 5G network behaviour based on monitored data. One
possibility is to send false information to the network regarding the monitored data. What type of attack can be used to intercept and alter communication between devices in a 5G campus network?</t>
  </si>
  <si>
    <t>Man-in-the-Middle attacks</t>
  </si>
  <si>
    <t>Unuthorized access</t>
  </si>
  <si>
    <t>Denial of Service attacks</t>
  </si>
  <si>
    <t>Eavesdropping</t>
  </si>
  <si>
    <t>Your email password is composed only of letters. If your password is 4 characters long and
you use one letter only once, what are the total permutations possible?</t>
  </si>
  <si>
    <t>You have a phone password with 5 ciphers. What is the maximum number of attempts that an
attacker will need to try in order to access your phone?</t>
  </si>
  <si>
    <t>A common attack on SDN APIs is …</t>
  </si>
  <si>
    <t>TCP-SYN flooding attack</t>
  </si>
  <si>
    <t>reply attack</t>
  </si>
  <si>
    <t>eavesdropping attack</t>
  </si>
  <si>
    <t>man-in-the-middle attack</t>
  </si>
  <si>
    <t>Physical SIM swapping attacks can be avoided by using …</t>
  </si>
  <si>
    <t>eSIM</t>
  </si>
  <si>
    <t>encrypting the ISDN on the SIM</t>
  </si>
  <si>
    <t>using a lock for your phone</t>
  </si>
  <si>
    <t>all of these options are correct.</t>
  </si>
  <si>
    <t>An attacker wants to increase the load in certain parts of the networks that are managed by
SDN. The only vulnerability that it found is a node that has an old firmware and it can get access to it. What type of attack can an intruder perform in this situation to achieve network load increase?</t>
  </si>
  <si>
    <t>A protocol attack on the compromised node where the packets are rerouted many time.</t>
  </si>
  <si>
    <t>All the possible attacks in SDN</t>
  </si>
  <si>
    <t>An attack on SDN control plane to change the forwarding logic of all the network</t>
  </si>
  <si>
    <t>API attack on the northbound interface of SDN controller</t>
  </si>
  <si>
    <t>IMSI catcher attacks are directed against the devices to capture their IMSI when they share it
with the network. Which statements are correct?
(A)	A 3G/4G rouge base station owned by the attacker will provide better signal quality and thus the device will try to reconnect to the rouge base station, thus retrieving their IMSI.
(B)	An IMSI catcher can be performed during the roaming phase of the device when the device re-negotiate parameters with 3G/4G network.
(C)	In 5G, IMSI is encrypted using public-key encryption in the air interface.</t>
  </si>
  <si>
    <t>(A), (B) and (C) are correct.</t>
  </si>
  <si>
    <t>Only (A) and (C) are correct.</t>
  </si>
  <si>
    <t>Only (A) and (B) are correct.</t>
  </si>
  <si>
    <t>Only (B) and (C) are correct.</t>
  </si>
  <si>
    <t>What is ADS-B used for?</t>
  </si>
  <si>
    <t>Improving air traffic control surveillance</t>
  </si>
  <si>
    <t>Navigating aircraft</t>
  </si>
  <si>
    <t>Sending and receiving messages between aircraft and ground stations</t>
  </si>
  <si>
    <t>Monitoring aircraft engines</t>
  </si>
  <si>
    <t>Insteon does not support any encryption at all. Messages are send as plain text.</t>
  </si>
  <si>
    <t>What is the difference between LoRa and LoRaWAN</t>
  </si>
  <si>
    <t>LoRa is physical layer protocol while LoRaWAN is a networking stack protocol.</t>
  </si>
  <si>
    <t>LoRa is a data link layer protocol, while LoRaWAN defines security aspects and networking
protocol.</t>
  </si>
  <si>
    <t>LoRa is physical layer and LoRaWAN is data link layer protocol.</t>
  </si>
  <si>
    <t>There is no difference, they can be used interchangeable.</t>
  </si>
  <si>
    <t>What is the approximate propagation latency in one way for GEO satellites</t>
  </si>
  <si>
    <t>120 ms</t>
  </si>
  <si>
    <t>60 ms</t>
  </si>
  <si>
    <t>250 ms</t>
  </si>
  <si>
    <t>500 ms</t>
  </si>
  <si>
    <t>A voice encoding mechanism produces 340 bits of data every 20 ms. This encoding
mechanism is used to over DECT. How many DECT portable handsets can be supported in total per one DECT radio fixed part if each of the handsets run the same application?</t>
  </si>
  <si>
    <t>None of the others</t>
  </si>
  <si>
    <t>Radar systems are used to detect different objects and their speed and direction of movement
by sending a pulse of high-frequency electromagnetic waves. How does ADS-B differ from these radar-based air traffic control systems?</t>
  </si>
  <si>
    <t>ADS-B uses satellite signals rather than ground-based radar to determine its position</t>
  </si>
  <si>
    <t>ADS-B requires a physical connection between the aircraft and the ground station</t>
  </si>
  <si>
    <t>ADS-B can only be used in certain weather conditions</t>
  </si>
  <si>
    <t>ADS-B only provides information about altitude, not location</t>
  </si>
  <si>
    <t>How is the reliability of ACARS communication typically ensured?</t>
  </si>
  <si>
    <t>All these options ensure reliability</t>
  </si>
  <si>
    <t>By using error-correcting codes only</t>
  </si>
  <si>
    <t>By using multiple communication channels only</t>
  </si>
  <si>
    <t>By using encryption only</t>
  </si>
  <si>
    <t>Select which attack vector is possible in DECT?</t>
  </si>
  <si>
    <t>Malware</t>
  </si>
  <si>
    <t>Phishing</t>
  </si>
  <si>
    <t>Replay attack</t>
  </si>
  <si>
    <t>An attacker wants to achieve a replay attack in the Sigfox network. Assuming the end node is
sending the maximum allowed packets in UL, what is the maximum number of days it will take the attacker to achieve their objective?</t>
  </si>
  <si>
    <t>A network is continuously attacked by outsider intruders.</t>
  </si>
  <si>
    <t>Which statement is true for ZTA assumptions?</t>
  </si>
  <si>
    <t>Network exists always in an dangerous environment.</t>
  </si>
  <si>
    <t>A network is continuously attacked by internal intruders.</t>
  </si>
  <si>
    <t>Network is never under any dangerous attacks from internal intruders.</t>
  </si>
  <si>
    <t>Who will be responsible for initiating INT header in the packet?</t>
  </si>
  <si>
    <t>INT source node</t>
  </si>
  <si>
    <t>INT intermediate node</t>
  </si>
  <si>
    <t>Any source node in the network</t>
  </si>
  <si>
    <t>INT sink mode</t>
  </si>
  <si>
    <t>Who will process the INT hop-by-hop header?</t>
  </si>
  <si>
    <t>INT sink node</t>
  </si>
  <si>
    <t>All the INT enabled nodes</t>
  </si>
  <si>
    <t>How long is the hop-by-hop option header in INT? Express it in bytes.</t>
  </si>
  <si>
    <t>Signature-based IDS should have a database while anomaly-based IDS does not need one.</t>
  </si>
  <si>
    <t>Neither signature-based nor anomaly-based IDS need databases as they compare each packet
with the previous one.</t>
  </si>
  <si>
    <t>Anomaly-based IDS should have a database while signature-based IDS does not need one.</t>
  </si>
  <si>
    <t>Both signature-based and anomaly-based IDS should have a database.</t>
  </si>
  <si>
    <t>You are asked to monitor a traffic flow only on end-to-end parameters. Which INT node roles
would you need in the network?</t>
  </si>
  <si>
    <t>INT source and INT sink nodes only</t>
  </si>
  <si>
    <t>INT source, INT intermediate, and INT sink node</t>
  </si>
  <si>
    <t>INT intermediate and INT sink node</t>
  </si>
  <si>
    <t>Only INT source node</t>
  </si>
  <si>
    <t>Each node in the network adds hop-by-hop data that is 4-byte long. The end-to-end path is 10
hops long. At hop 5 the remaining length field is 8. Up to which hop can the monitored data be collected?</t>
  </si>
  <si>
    <t>Up to hop 7</t>
  </si>
  <si>
    <t>Up to hope 10</t>
  </si>
  <si>
    <t>Up to hop 9</t>
  </si>
  <si>
    <t>Up to current hop (hop 5)</t>
  </si>
  <si>
    <t>A benefit of INT in comparison with active monitoring methods is</t>
  </si>
  <si>
    <t>that it does not include additional flow in the network only for monitoring</t>
  </si>
  <si>
    <t>that it does not add additional overhead at all in the network</t>
  </si>
  <si>
    <t>that it polls the network nodes periodically, thus it can have a better view on the network</t>
  </si>
  <si>
    <t>that it does monitor latency experienced in the network accurately</t>
  </si>
  <si>
    <t>Why doesn't VPN use only layer 2 tunneling protocol (L2TP) to connect the device securely
to the network?</t>
  </si>
  <si>
    <t>L2TP provides only the tunneling between the device and does not provide any security mechanism</t>
  </si>
  <si>
    <t>L2TP provides only authentication, so for encryption IPsec is used on top.</t>
  </si>
  <si>
    <t>L2TP provides only encryption, so for authentication IPsec is used on top.</t>
  </si>
  <si>
    <t>The main functional blocks of the Mobile Device Management (MDM) system are…</t>
  </si>
  <si>
    <t>MDM server and MDM agent</t>
  </si>
  <si>
    <t>MDM authentication server</t>
  </si>
  <si>
    <t>MDM control unit</t>
  </si>
  <si>
    <t>MDM control server</t>
  </si>
  <si>
    <t>If you were setting up a Mobile Device Management system, which security architectures
would you be interested in?</t>
  </si>
  <si>
    <t>Zero-trust security architecture</t>
  </si>
  <si>
    <t>Only firewalls at the network boundary</t>
  </si>
  <si>
    <t>Application gateways at network boundary</t>
  </si>
  <si>
    <t>Perimeter-based security architecture</t>
  </si>
  <si>
    <t>Bit rate in QPSK is twice the symbol rate.</t>
  </si>
  <si>
    <t>Bit rate in QPSK is four time the symbol rate.</t>
  </si>
  <si>
    <t>Bit rate in QPSK is the same as the symbol rate.</t>
  </si>
  <si>
    <t>Bit rate in QPSK is half of the symbol rate.</t>
  </si>
  <si>
    <t>Mobility management entity (MME) processes only control traffic.</t>
  </si>
  <si>
    <t>Mobility management entity (MME) processes only data traffic.</t>
  </si>
  <si>
    <t>Mobility management entity (MME) processes data and control traffic.</t>
  </si>
  <si>
    <t>Such shifting can be though of as hash a function as it produces always the same length of the message.</t>
  </si>
  <si>
    <t>Processor is used to process information and to run protocol stack.</t>
  </si>
  <si>
    <t>Processor does not interact with memory directly but uses peripherals to communicate with it.</t>
  </si>
  <si>
    <t>Device memory is used to process information and to store information.</t>
  </si>
  <si>
    <t>In Insteon encryption is used only for extended messages.</t>
  </si>
  <si>
    <t>Encryption used in Insteon is assymetric encryption.</t>
  </si>
  <si>
    <t>In Insteon encyrption is used for all messages.</t>
  </si>
  <si>
    <t>One X10 frame can contain several unit codes but single command.</t>
  </si>
  <si>
    <t>One X10 frame can contain several unit codes and several command.</t>
  </si>
  <si>
    <t>One X10 frame can contain single unit codes but several command.</t>
  </si>
  <si>
    <t xml:space="preserve">One X10 frame can contain only one unit codes and single command.
</t>
  </si>
  <si>
    <t>Join request message in LoRaWAN is not encrypted but the message integrity is checked.</t>
  </si>
  <si>
    <t>Join reply message in LoRaWAN is not encrypted but the message integrity is checked.</t>
  </si>
  <si>
    <t>Join reply message in LoRaWAN is encrypted but the message integrity is not checked.</t>
  </si>
  <si>
    <t>Join request message in LoRaWAN is encrypted and the message integrity is checked.</t>
  </si>
  <si>
    <t>Higher the frequency shorter the wavelength.</t>
  </si>
  <si>
    <t>It depends on speed of light.</t>
  </si>
  <si>
    <t>Higher the frequency, higher the wavelength.</t>
  </si>
  <si>
    <t>Frequency is independent from wavelength.</t>
  </si>
  <si>
    <t>There is no need for reference signal for synchronization purposes to be transmitted in case of QPSK.</t>
  </si>
  <si>
    <t>DLBCSEEMT01_D_MC_001</t>
  </si>
  <si>
    <t>DLBCSEEMT01_D_MC_002</t>
  </si>
  <si>
    <t>DLBCSEEMT01_D_MC_003</t>
  </si>
  <si>
    <t>DLBCSEEMT01_D_MC_004</t>
  </si>
  <si>
    <t>DLBCSEEMT01_D_MC_005</t>
  </si>
  <si>
    <t>DLBCSEEMT01_D_MC_006</t>
  </si>
  <si>
    <t>DLBCSEEMT01_D_MC_007</t>
  </si>
  <si>
    <t>DLBCSEEMT01_D_MC_008</t>
  </si>
  <si>
    <t>DLBCSEEMT01_D_MC_009</t>
  </si>
  <si>
    <t>DLBCSEEMT01_D_MC_010</t>
  </si>
  <si>
    <t>DLBCSEEMT01_D_MC_011</t>
  </si>
  <si>
    <t>DLBCSEEMT01_D_MC_012</t>
  </si>
  <si>
    <t>DLBCSEEMT01_D_MC_013</t>
  </si>
  <si>
    <t>DLBCSEEMT01_D_MC_014</t>
  </si>
  <si>
    <t>DLBCSEEMT01_D_MC_015</t>
  </si>
  <si>
    <t>DLBCSEEMT01_D_MC_016</t>
  </si>
  <si>
    <t>DLBCSEEMT01_D_MC_017</t>
  </si>
  <si>
    <t>DLBCSEEMT01_D_MC_018</t>
  </si>
  <si>
    <t>DLBCSEEMT01_D_MC_019</t>
  </si>
  <si>
    <t>DLBCSEEMT01_D_MC_020</t>
  </si>
  <si>
    <t>DLBCSEEMT01_D_MC_021</t>
  </si>
  <si>
    <t>DLBCSEEMT01_D_MC_022</t>
  </si>
  <si>
    <t>DLBCSEEMT01_D_MC_023</t>
  </si>
  <si>
    <t>DLBCSEEMT01_D_MC_024</t>
  </si>
  <si>
    <t>DLBCSEEMT01_D_MC_025</t>
  </si>
  <si>
    <t>DLBCSEEMT01_D_MC_026</t>
  </si>
  <si>
    <t>DLBCSEEMT01_D_MC_027</t>
  </si>
  <si>
    <t>DLBCSEEMT01_D_MC_028</t>
  </si>
  <si>
    <t>DLBCSEEMT01_D_MC_029</t>
  </si>
  <si>
    <t>DLBCSEEMT01_D_MC_030</t>
  </si>
  <si>
    <t>DLBCSEEMT01_D_MC_031</t>
  </si>
  <si>
    <t>DLBCSEEMT01_D_MC_032</t>
  </si>
  <si>
    <t>DLBCSEEMT01_D_MC_033</t>
  </si>
  <si>
    <t>DLBCSEEMT01_D_MC_034</t>
  </si>
  <si>
    <t>DLBCSEEMT01_D_MC_035</t>
  </si>
  <si>
    <t>DLBCSEEMT01_D_MC_036</t>
  </si>
  <si>
    <t>DLBCSEEMT01_D_MC_037</t>
  </si>
  <si>
    <t>DLBCSEEMT01_D_MC_038</t>
  </si>
  <si>
    <t>DLBCSEEMT01_D_MC_039</t>
  </si>
  <si>
    <t>DLBCSEEMT01_D_MC_040</t>
  </si>
  <si>
    <t>DLBCSEEMT01_D_MC_041</t>
  </si>
  <si>
    <t>DLBCSEEMT01_D_MC_042</t>
  </si>
  <si>
    <t>DLBCSEEMT01_D_MC_043</t>
  </si>
  <si>
    <t>DLBCSEEMT01_D_MC_044</t>
  </si>
  <si>
    <t>DLBCSEEMT01_D_MC_045</t>
  </si>
  <si>
    <t>DLBCSEEMT01_D_MC_046</t>
  </si>
  <si>
    <t>DLBCSEEMT01_D_MC_047</t>
  </si>
  <si>
    <t>DLBCSEEMT01_D_MC_048</t>
  </si>
  <si>
    <t>DLBCSEEMT01_D_MC_049</t>
  </si>
  <si>
    <t>DLBCSEEMT01_D_MC_050</t>
  </si>
  <si>
    <t>DLBCSEEMT01_D_MC_051</t>
  </si>
  <si>
    <t>DLBCSEEMT01_D_MC_052</t>
  </si>
  <si>
    <t>DLBCSEEMT01_D_MC_053</t>
  </si>
  <si>
    <t>DLBCSEEMT01_D_MC_054</t>
  </si>
  <si>
    <t>DLBCSEEMT01_D_MC_055</t>
  </si>
  <si>
    <t>DLBCSEEMT01_D_MC_056</t>
  </si>
  <si>
    <t>DLBCSEEMT01_D_MC_057</t>
  </si>
  <si>
    <t>DLBCSEEMT01_D_MC_058</t>
  </si>
  <si>
    <t>DLBCSEEMT01_D_MC_059</t>
  </si>
  <si>
    <t>DLBCSEEMT01_D_MC_060</t>
  </si>
  <si>
    <t>DLBCSEEMT01_D_MC_061</t>
  </si>
  <si>
    <t>DLBCSEEMT01_D_MC_062</t>
  </si>
  <si>
    <t>DLBCSEEMT01_D_MC_063</t>
  </si>
  <si>
    <t>DLBCSEEMT01_D_MC_064</t>
  </si>
  <si>
    <t>DLBCSEEMT01_D_MC_065</t>
  </si>
  <si>
    <t>DLBCSEEMT01_D_MC_066</t>
  </si>
  <si>
    <t>DLBCSEEMT01_D_MC_067</t>
  </si>
  <si>
    <t>DLBCSEEMT01_D_MC_068</t>
  </si>
  <si>
    <t>DLBCSEEMT01_D_MC_069</t>
  </si>
  <si>
    <t>DLBCSEEMT01_D_MC_070</t>
  </si>
  <si>
    <t>DLBCSEEMT01_D_MC_071</t>
  </si>
  <si>
    <t>DLBCSEEMT01_D_MC_072</t>
  </si>
  <si>
    <t>DLBCSEEMT01_D_MC_073</t>
  </si>
  <si>
    <t>DLBCSEEMT01_D_MC_074</t>
  </si>
  <si>
    <t>DLBCSEEMT01_D_MC_075</t>
  </si>
  <si>
    <t>DLBCSEEMT01_D_MC_076</t>
  </si>
  <si>
    <t>DLBCSEEMT01_D_MC_077</t>
  </si>
  <si>
    <t>DLBCSEEMT01_D_MC_078</t>
  </si>
  <si>
    <t>DLBCSEEMT01_D_MC_079</t>
  </si>
  <si>
    <t>DLBCSEEMT01_D_MC_080</t>
  </si>
  <si>
    <t>DLBCSEEMT01_D_MC_081</t>
  </si>
  <si>
    <t>DLBCSEEMT01_D_MC_082</t>
  </si>
  <si>
    <t>DLBCSEEMT01_D_MC_083</t>
  </si>
  <si>
    <t>DLBCSEEMT01_D_MC_084</t>
  </si>
  <si>
    <t>DLBCSEEMT01_D_MC_085</t>
  </si>
  <si>
    <t>DLBCSEEMT01_D_MC_086</t>
  </si>
  <si>
    <t>DLBCSEEMT01_D_MC_087</t>
  </si>
  <si>
    <t>DLBCSEEMT01_D_MC_088</t>
  </si>
  <si>
    <t>DLBCSEEMT01_D_offen_001</t>
  </si>
  <si>
    <t>DLBCSEEMT01_D_offen_002</t>
  </si>
  <si>
    <t>DLBCSEEMT01_D_offen_003</t>
  </si>
  <si>
    <t>DLBCSEEMT01_D_offen_004</t>
  </si>
  <si>
    <t>DLBCSEEMT01_D_offen_005</t>
  </si>
  <si>
    <t>DLBCSEEMT01_D_offen_006</t>
  </si>
  <si>
    <t>DLBCSEEMT01_D_offen_007</t>
  </si>
  <si>
    <t>DLBCSEEMT01_D_offen_008</t>
  </si>
  <si>
    <t>DLBCSEEMT01_D_offen_009</t>
  </si>
  <si>
    <t>DLBCSEEMT01_D_offen_010</t>
  </si>
  <si>
    <t>DLBCSEEMT01_D_offen_011</t>
  </si>
  <si>
    <t>DLBCSEEMT01_D_offen_012</t>
  </si>
  <si>
    <t>DLBCSEEMT01_D_offen_013</t>
  </si>
  <si>
    <t>DLBCSEEMT01_D_offen_014</t>
  </si>
  <si>
    <t>DLBCSEEMT01_D_offen_015</t>
  </si>
  <si>
    <t>DLBCSEEMT01_D_offen_016</t>
  </si>
  <si>
    <t>DLBCSEEMT01_D_offen_017</t>
  </si>
  <si>
    <t>DLBCSEEMT01_D_offen_018</t>
  </si>
  <si>
    <t>DLBCSEEMT01_D_offen_019</t>
  </si>
  <si>
    <t>DLBCSEEMT01_D_offen_020</t>
  </si>
  <si>
    <t>DLBCSEEMT01_D_offen_021</t>
  </si>
  <si>
    <t>DLBCSEEMT01_D_offen_022</t>
  </si>
  <si>
    <t>DLBCSEEMT01_D_offen_023</t>
  </si>
  <si>
    <t>DLBCSEEMT01_D_offen_024</t>
  </si>
  <si>
    <t>DLBCSEEMT01_D_offen_025</t>
  </si>
  <si>
    <t>DLBCSEEMT01_D_offen_026</t>
  </si>
  <si>
    <t>DLBCSEEMT01_D_offen_027</t>
  </si>
  <si>
    <t>DLBCSEEMT01_D_offen_028</t>
  </si>
  <si>
    <t>DLBCSEEMT01_D_offen_029</t>
  </si>
  <si>
    <t>DLBCSEEMT01_D_offen_030</t>
  </si>
  <si>
    <t>DLBCSEEMT01_D_offen_031</t>
  </si>
  <si>
    <t>DLBCSEEMT01_D_offen_032</t>
  </si>
  <si>
    <t>DLBCSEEMT01_D_offen_033</t>
  </si>
  <si>
    <t>DLBCSEEMT01_D_offen_034</t>
  </si>
  <si>
    <t>DLBCSEEMT01_D_offen_035</t>
  </si>
  <si>
    <t>DLBCSEEMT01_D_offen_036</t>
  </si>
  <si>
    <t>DLBCSEEMT01_D_offen_037</t>
  </si>
  <si>
    <t>DLBCSEEMT01_D_offen_038</t>
  </si>
  <si>
    <t>DLBCSEEMT01_D_offen_039</t>
  </si>
  <si>
    <t>DLBCSEEMT01_D_offen_040</t>
  </si>
  <si>
    <t>DLBCSEEMT01_D_offen_041</t>
  </si>
  <si>
    <t>DLBCSEEMT01_D_offen_042</t>
  </si>
  <si>
    <t>DLBCSEEMT01_D_offen_043</t>
  </si>
  <si>
    <t>DLBCSEEMT01_D_offen_044</t>
  </si>
  <si>
    <t>DLBCSEEMT01_D_offen_045</t>
  </si>
  <si>
    <t>DLBCSEEMT01_D_offen_046</t>
  </si>
  <si>
    <t>DLBCSEEMT01_D_offen_047</t>
  </si>
  <si>
    <t>DLBCSEEMT01_D_offen_048</t>
  </si>
  <si>
    <t>DLBCSEEMT01_D_offen_049</t>
  </si>
  <si>
    <t>DLBCSEEMT01_D_offen_050</t>
  </si>
  <si>
    <t>DLBCSEEMT01_D_offen_051</t>
  </si>
  <si>
    <t>DLBCSEEMT01_D_offen_052</t>
  </si>
  <si>
    <t>DLBCSEEMT01_D_offen_053</t>
  </si>
  <si>
    <t>DLBCSEEMT01_D_offen_054</t>
  </si>
  <si>
    <t>DLBCSEEMT01_D_offen_055</t>
  </si>
  <si>
    <t>DLBCSEEMT01_D_offen_056</t>
  </si>
  <si>
    <t>DLBCSEEMT01_D_offen_057</t>
  </si>
  <si>
    <t>DLBCSEEMT01_D_offen_058</t>
  </si>
  <si>
    <t>DLBCSEEMT01_D_offen_059</t>
  </si>
  <si>
    <t>DLBCSEEMT01_D_offen_060</t>
  </si>
  <si>
    <t>DLBCSEEMT01_D_offen_061</t>
  </si>
  <si>
    <t>DLBCSEEMT01_D_offen_062</t>
  </si>
  <si>
    <t>DLBCSEEMT01_D_offen_063</t>
  </si>
  <si>
    <t>DLBCSEEMT01_D_offen_064</t>
  </si>
  <si>
    <t>BPSK changes the signal between two different angles and two different amplitdes.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</si>
</sst>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9"/>
      <color rgb="FF000000"/>
      <name val="Segoe UI"/>
      <family val="2"/>
      <charset val="1"/>
    </font>
    <font>
      <sz val="9"/>
      <color rgb="FF000000"/>
      <name val="Segoe UI"/>
      <family val="2"/>
      <charset val="1"/>
    </font>
    <font>
      <sz val="8"/>
      <name val="Calibri"/>
      <family val="2"/>
      <scheme val="minor"/>
    </font>
    <font>
      <sz val="11"/>
      <color rgb="FF000000"/>
      <name val="Calibri"/>
      <family val="2"/>
      <scheme val="minor"/>
    </font>
    <font>
      <sz val="10"/>
      <color rgb="FF333333"/>
      <name val="Calibri"/>
      <family val="2"/>
      <scheme val="minor"/>
    </font>
  </fonts>
  <fills count="13">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FFFFFF"/>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2">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6" borderId="0" xfId="0" applyFont="1" applyFill="1"/>
    <xf numFmtId="0" fontId="5" fillId="6" borderId="0" xfId="0" applyFont="1" applyFill="1" applyAlignment="1">
      <alignment wrapText="1"/>
    </xf>
    <xf numFmtId="0" fontId="4" fillId="5" borderId="0" xfId="0" applyFont="1" applyFill="1" applyAlignment="1" applyProtection="1">
      <alignment horizontal="right"/>
      <protection locked="0"/>
    </xf>
    <xf numFmtId="0" fontId="5" fillId="6" borderId="9" xfId="0" applyFont="1" applyFill="1" applyBorder="1"/>
    <xf numFmtId="0" fontId="5" fillId="6"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applyAlignment="1">
      <alignment vertical="top" wrapText="1"/>
    </xf>
    <xf numFmtId="0" fontId="9" fillId="0" borderId="0" xfId="0" applyFont="1"/>
    <xf numFmtId="0" fontId="8" fillId="7"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4" fillId="8" borderId="0" xfId="0" applyFont="1" applyFill="1" applyAlignment="1" applyProtection="1">
      <alignment horizontal="right"/>
      <protection locked="0"/>
    </xf>
    <xf numFmtId="49" fontId="8" fillId="9" borderId="10" xfId="0" applyNumberFormat="1" applyFont="1" applyFill="1" applyBorder="1" applyAlignment="1">
      <alignment horizontal="center" vertical="center" wrapText="1"/>
    </xf>
    <xf numFmtId="0" fontId="8" fillId="9" borderId="10"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5" fillId="10" borderId="10" xfId="0" applyFont="1" applyFill="1" applyBorder="1" applyAlignment="1" applyProtection="1">
      <alignment horizontal="center" vertical="center" wrapText="1"/>
      <protection locked="0"/>
    </xf>
    <xf numFmtId="0" fontId="5" fillId="10" borderId="10"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13" fillId="0" borderId="0" xfId="0" applyFont="1"/>
    <xf numFmtId="0" fontId="14" fillId="12" borderId="0" xfId="0" applyFont="1" applyFill="1" applyAlignment="1">
      <alignment horizontal="left" vertical="center" wrapText="1" indent="2"/>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352425</xdr:colOff>
      <xdr:row>10</xdr:row>
      <xdr:rowOff>133351</xdr:rowOff>
    </xdr:from>
    <xdr:to>
      <xdr:col>12</xdr:col>
      <xdr:colOff>57151</xdr:colOff>
      <xdr:row>19</xdr:row>
      <xdr:rowOff>38101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71900" y="2038351"/>
          <a:ext cx="7248526"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sng" strike="noStrike" kern="0" cap="none" spc="0" normalizeH="0" baseline="0" noProof="0">
              <a:ln>
                <a:noFill/>
              </a:ln>
              <a:solidFill>
                <a:sysClr val="windowText" lastClr="000000"/>
              </a:solidFill>
              <a:effectLst/>
              <a:uLnTx/>
              <a:uFillTx/>
              <a:latin typeface="+mn-lt"/>
              <a:ea typeface="+mn-ea"/>
              <a:cs typeface="+mn-cs"/>
            </a:rPr>
            <a:t>Bitte unbedingt beachten: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Bitte die </a:t>
          </a:r>
          <a:r>
            <a:rPr kumimoji="0" lang="de-DE" sz="1100" b="1" i="0" u="none" strike="noStrike" kern="0" cap="none" spc="0" normalizeH="0" baseline="0" noProof="0">
              <a:ln>
                <a:noFill/>
              </a:ln>
              <a:solidFill>
                <a:srgbClr val="FF0000"/>
              </a:solidFill>
              <a:effectLst/>
              <a:uLnTx/>
              <a:uFillTx/>
              <a:latin typeface="+mn-lt"/>
              <a:ea typeface="+mn-ea"/>
              <a:cs typeface="+mn-cs"/>
            </a:rPr>
            <a:t>Übersicht links </a:t>
          </a:r>
          <a:r>
            <a:rPr kumimoji="0" lang="de-DE" sz="1100" b="0" i="0" u="none" strike="noStrike" kern="0" cap="none" spc="0" normalizeH="0" baseline="0" noProof="0">
              <a:ln>
                <a:noFill/>
              </a:ln>
              <a:solidFill>
                <a:prstClr val="black"/>
              </a:solidFill>
              <a:effectLst/>
              <a:uLnTx/>
              <a:uFillTx/>
              <a:latin typeface="+mn-lt"/>
              <a:ea typeface="+mn-ea"/>
              <a:cs typeface="+mn-cs"/>
            </a:rPr>
            <a:t>oben ausfüllen - also Modulkürzel, Kurskürzel, Kursname, Anzahl Lektionen, Autor:in ergänzen und ggf. in Kommentarfeld vermerken, wenn es sich  um Übersetzung oder Teillieferung handelt.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i="0" u="none" strike="noStrike" kern="0" cap="none" spc="0" normalizeH="0" baseline="0" noProof="0">
              <a:ln>
                <a:noFill/>
              </a:ln>
              <a:solidFill>
                <a:sysClr val="windowText" lastClr="000000"/>
              </a:solidFill>
              <a:effectLst/>
              <a:uLnTx/>
              <a:uFillTx/>
              <a:latin typeface="+mn-lt"/>
              <a:ea typeface="+mn-ea"/>
              <a:cs typeface="+mn-cs"/>
            </a:rPr>
            <a:t>- </a:t>
          </a:r>
          <a:r>
            <a:rPr kumimoji="0" lang="de-DE" sz="1100" b="0" i="0" u="none" strike="noStrike" kern="0" cap="none" spc="0" normalizeH="0" baseline="0" noProof="0">
              <a:ln>
                <a:noFill/>
              </a:ln>
              <a:solidFill>
                <a:prstClr val="black"/>
              </a:solidFill>
              <a:effectLst/>
              <a:uLnTx/>
              <a:uFillTx/>
              <a:latin typeface="+mn-lt"/>
              <a:ea typeface="+mn-ea"/>
              <a:cs typeface="+mn-cs"/>
            </a:rPr>
            <a:t>Bitte in der Spalte K bzw. J </a:t>
          </a:r>
          <a:r>
            <a:rPr kumimoji="0" lang="de-DE" sz="1100" b="1" i="0" u="none" strike="noStrike" kern="0" cap="none" spc="0" normalizeH="0" baseline="0" noProof="0">
              <a:ln>
                <a:noFill/>
              </a:ln>
              <a:solidFill>
                <a:srgbClr val="FF0000"/>
              </a:solidFill>
              <a:effectLst/>
              <a:uLnTx/>
              <a:uFillTx/>
              <a:latin typeface="+mn-lt"/>
              <a:ea typeface="+mn-ea"/>
              <a:cs typeface="+mn-cs"/>
            </a:rPr>
            <a:t>"Ja" </a:t>
          </a:r>
          <a:r>
            <a:rPr kumimoji="0" lang="de-DE" sz="1100" b="0" i="0" u="none" strike="noStrike" kern="0" cap="none" spc="0" normalizeH="0" baseline="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Das Bild als </a:t>
          </a:r>
          <a:r>
            <a:rPr kumimoji="0" lang="de-DE" sz="1100" b="1" i="0" u="none" strike="noStrike" kern="0" cap="none" spc="0" normalizeH="0" baseline="0" noProof="0">
              <a:ln>
                <a:noFill/>
              </a:ln>
              <a:solidFill>
                <a:srgbClr val="FF0000"/>
              </a:solidFill>
              <a:effectLst/>
              <a:uLnTx/>
              <a:uFillTx/>
              <a:latin typeface="+mn-lt"/>
              <a:ea typeface="+mn-ea"/>
              <a:cs typeface="+mn-cs"/>
            </a:rPr>
            <a:t>JPEG</a:t>
          </a:r>
          <a:r>
            <a:rPr kumimoji="0" lang="de-DE" sz="1100" b="0" i="0" u="none" strike="noStrike" kern="0" cap="none" spc="0" normalizeH="0" baseline="0" noProof="0">
              <a:ln>
                <a:noFill/>
              </a:ln>
              <a:solidFill>
                <a:prstClr val="black"/>
              </a:solidFill>
              <a:effectLst/>
              <a:uLnTx/>
              <a:uFillTx/>
              <a:latin typeface="+mn-lt"/>
              <a:ea typeface="+mn-ea"/>
              <a:cs typeface="+mn-cs"/>
            </a:rPr>
            <a:t> mit </a:t>
          </a:r>
          <a:r>
            <a:rPr kumimoji="0" lang="de-DE" sz="1100" b="1" i="0" u="none" strike="noStrike" kern="0" cap="none" spc="0" normalizeH="0" baseline="0" noProof="0">
              <a:ln>
                <a:noFill/>
              </a:ln>
              <a:solidFill>
                <a:srgbClr val="FF0000"/>
              </a:solidFill>
              <a:effectLst/>
              <a:uLnTx/>
              <a:uFillTx/>
              <a:latin typeface="+mn-lt"/>
              <a:ea typeface="+mn-ea"/>
              <a:cs typeface="+mn-cs"/>
            </a:rPr>
            <a:t>Kurscode</a:t>
          </a:r>
          <a:r>
            <a:rPr kumimoji="0" lang="de-DE" sz="1100" b="0" i="0" u="none" strike="noStrike" kern="0" cap="none" spc="0" normalizeH="0" baseline="0" noProof="0">
              <a:ln>
                <a:noFill/>
              </a:ln>
              <a:solidFill>
                <a:prstClr val="black"/>
              </a:solidFill>
              <a:effectLst/>
              <a:uLnTx/>
              <a:uFillTx/>
              <a:latin typeface="+mn-lt"/>
              <a:ea typeface="+mn-ea"/>
              <a:cs typeface="+mn-cs"/>
            </a:rPr>
            <a:t> und </a:t>
          </a:r>
          <a:r>
            <a:rPr kumimoji="0" lang="de-DE" sz="1100" b="1" i="0" u="none" strike="noStrike" kern="0" cap="none" spc="0" normalizeH="0" baseline="0" noProof="0">
              <a:ln>
                <a:noFill/>
              </a:ln>
              <a:solidFill>
                <a:srgbClr val="FF0000"/>
              </a:solidFill>
              <a:effectLst/>
              <a:uLnTx/>
              <a:uFillTx/>
              <a:latin typeface="+mn-lt"/>
              <a:ea typeface="+mn-ea"/>
              <a:cs typeface="+mn-cs"/>
            </a:rPr>
            <a:t>Fragenummer</a:t>
          </a:r>
          <a:r>
            <a:rPr kumimoji="0" lang="de-DE" sz="1100" b="0" i="0" u="none" strike="noStrike" kern="0" cap="none" spc="0" normalizeH="0" baseline="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Wenn das Bild </a:t>
          </a:r>
          <a:r>
            <a:rPr kumimoji="0" lang="de-DE" sz="1100" b="1" i="0" u="none" strike="noStrike" kern="0" cap="none" spc="0" normalizeH="0" baseline="0" noProof="0">
              <a:ln>
                <a:noFill/>
              </a:ln>
              <a:solidFill>
                <a:srgbClr val="FF0000"/>
              </a:solidFill>
              <a:effectLst/>
              <a:uLnTx/>
              <a:uFillTx/>
              <a:latin typeface="+mn-lt"/>
              <a:ea typeface="+mn-ea"/>
              <a:cs typeface="+mn-cs"/>
            </a:rPr>
            <a:t>Teil der Lösung </a:t>
          </a:r>
          <a:r>
            <a:rPr kumimoji="0" lang="de-DE" sz="1100" b="0" i="0" u="none" strike="noStrike" kern="0" cap="none" spc="0" normalizeH="0" baseline="0" noProof="0">
              <a:ln>
                <a:noFill/>
              </a:ln>
              <a:solidFill>
                <a:prstClr val="black"/>
              </a:solidFill>
              <a:effectLst/>
              <a:uLnTx/>
              <a:uFillTx/>
              <a:latin typeface="+mn-lt"/>
              <a:ea typeface="+mn-ea"/>
              <a:cs typeface="+mn-cs"/>
            </a:rPr>
            <a:t>ist, bitte mit dem </a:t>
          </a:r>
          <a:r>
            <a:rPr kumimoji="0" lang="de-DE" sz="1100" b="1" i="0" u="none" strike="noStrike" kern="0" cap="none" spc="0" normalizeH="0" baseline="0" noProof="0">
              <a:ln>
                <a:noFill/>
              </a:ln>
              <a:solidFill>
                <a:srgbClr val="FF0000"/>
              </a:solidFill>
              <a:effectLst/>
              <a:uLnTx/>
              <a:uFillTx/>
              <a:latin typeface="+mn-lt"/>
              <a:ea typeface="+mn-ea"/>
              <a:cs typeface="+mn-cs"/>
            </a:rPr>
            <a:t>Zusatz "Lsg" </a:t>
          </a:r>
          <a:r>
            <a:rPr kumimoji="0" lang="de-DE" sz="1100" b="0" i="0" u="none" strike="noStrike" kern="0" cap="none" spc="0" normalizeH="0" baseline="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 Bitte die </a:t>
          </a:r>
          <a:r>
            <a:rPr kumimoji="0" lang="de-DE" sz="1100" b="1" i="0" u="none" strike="noStrike" kern="0" cap="none" spc="0" normalizeH="0" baseline="0" noProof="0">
              <a:ln>
                <a:noFill/>
              </a:ln>
              <a:solidFill>
                <a:srgbClr val="FF0000"/>
              </a:solidFill>
              <a:effectLst/>
              <a:uLnTx/>
              <a:uFillTx/>
              <a:latin typeface="+mn-lt"/>
              <a:ea typeface="+mn-ea"/>
              <a:cs typeface="+mn-cs"/>
            </a:rPr>
            <a:t>Quelle des Bildes stets in das Bild </a:t>
          </a:r>
          <a:r>
            <a:rPr kumimoji="0" lang="de-DE" sz="1100" b="0" i="0" u="none" strike="noStrike" kern="0" cap="none" spc="0" normalizeH="0" baseline="0" noProof="0">
              <a:ln>
                <a:noFill/>
              </a:ln>
              <a:solidFill>
                <a:prstClr val="black"/>
              </a:solidFill>
              <a:effectLst/>
              <a:uLnTx/>
              <a:uFillTx/>
              <a:latin typeface="+mn-lt"/>
              <a:ea typeface="+mn-ea"/>
              <a:cs typeface="+mn-cs"/>
            </a:rPr>
            <a:t>einfügen.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Offene Fragen: </a:t>
          </a:r>
          <a:r>
            <a:rPr kumimoji="0" lang="de-DE" sz="1100" b="0" i="0" u="none" strike="noStrike" kern="0" cap="none" spc="0" normalizeH="0" baseline="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144780</xdr:colOff>
      <xdr:row>1</xdr:row>
      <xdr:rowOff>281940</xdr:rowOff>
    </xdr:from>
    <xdr:to>
      <xdr:col>10</xdr:col>
      <xdr:colOff>449580</xdr:colOff>
      <xdr:row>4</xdr:row>
      <xdr:rowOff>304800</xdr:rowOff>
    </xdr:to>
    <xdr:sp macro="" textlink="">
      <xdr:nvSpPr>
        <xdr:cNvPr id="2" name="Textfeld 1">
          <a:extLst>
            <a:ext uri="{FF2B5EF4-FFF2-40B4-BE49-F238E27FC236}">
              <a16:creationId xmlns:a16="http://schemas.microsoft.com/office/drawing/2014/main" id="{DA0FBAB8-5F40-C653-3899-0A90B315B6B6}"/>
            </a:ext>
          </a:extLst>
        </xdr:cNvPr>
        <xdr:cNvSpPr txBox="1"/>
      </xdr:nvSpPr>
      <xdr:spPr>
        <a:xfrm>
          <a:off x="16162020" y="952500"/>
          <a:ext cx="2453640" cy="230124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mn-lt"/>
              <a:ea typeface="+mn-ea"/>
              <a:cs typeface="+mn-cs"/>
            </a:rPr>
            <a:t>To the translator:</a:t>
          </a:r>
          <a:endParaRPr lang="de-DE" sz="1200">
            <a:effectLst/>
          </a:endParaRPr>
        </a:p>
        <a:p>
          <a:r>
            <a:rPr lang="en-GB" sz="1200" b="0">
              <a:solidFill>
                <a:schemeClr val="dk1"/>
              </a:solidFill>
              <a:effectLst/>
              <a:latin typeface="+mn-lt"/>
              <a:ea typeface="+mn-ea"/>
              <a:cs typeface="+mn-cs"/>
            </a:rPr>
            <a:t>Please only translate the text of the questions and answer options (solutions</a:t>
          </a:r>
          <a:r>
            <a:rPr lang="en-GB" sz="1200" b="0" baseline="0">
              <a:solidFill>
                <a:schemeClr val="dk1"/>
              </a:solidFill>
              <a:effectLst/>
              <a:latin typeface="+mn-lt"/>
              <a:ea typeface="+mn-ea"/>
              <a:cs typeface="+mn-cs"/>
            </a:rPr>
            <a:t> for open answer). Please do no translate any of the headings or information about the questions (e.g., difficulty level, anything on the Übersicht sheet). Only the Multiple Choice and Offene Fragen sheets are relevant for translation.</a:t>
          </a:r>
          <a:endParaRPr lang="de-DE" sz="1200">
            <a:effectLst/>
          </a:endParaRPr>
        </a:p>
        <a:p>
          <a:endParaRPr lang="de-DE"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workbookViewId="0">
      <selection activeCell="B2" sqref="B2"/>
    </sheetView>
  </sheetViews>
  <sheetFormatPr baseColWidth="10" defaultColWidth="11.44140625" defaultRowHeight="14.4" x14ac:dyDescent="0.3"/>
  <cols>
    <col min="1" max="1" width="24.44140625" customWidth="1"/>
    <col min="2" max="2" width="26.6640625" bestFit="1" customWidth="1"/>
    <col min="3" max="3" width="9.6640625" bestFit="1" customWidth="1"/>
    <col min="4" max="4" width="10.6640625" bestFit="1" customWidth="1"/>
    <col min="6" max="6" width="11.44140625" bestFit="1" customWidth="1"/>
    <col min="7" max="7" width="12.44140625" bestFit="1" customWidth="1"/>
  </cols>
  <sheetData>
    <row r="1" spans="1:5" x14ac:dyDescent="0.3">
      <c r="A1" s="36" t="s">
        <v>0</v>
      </c>
      <c r="B1" s="38" t="s">
        <v>187</v>
      </c>
    </row>
    <row r="2" spans="1:5" x14ac:dyDescent="0.3">
      <c r="A2" s="36" t="s">
        <v>1</v>
      </c>
      <c r="B2" s="38" t="s">
        <v>188</v>
      </c>
    </row>
    <row r="3" spans="1:5" x14ac:dyDescent="0.3">
      <c r="A3" s="37" t="s">
        <v>2</v>
      </c>
      <c r="B3" s="38"/>
    </row>
    <row r="4" spans="1:5" x14ac:dyDescent="0.3">
      <c r="A4" s="37" t="s">
        <v>3</v>
      </c>
      <c r="B4" s="53">
        <v>8</v>
      </c>
    </row>
    <row r="5" spans="1:5" x14ac:dyDescent="0.3">
      <c r="A5" s="37" t="s">
        <v>4</v>
      </c>
      <c r="B5" s="38"/>
    </row>
    <row r="6" spans="1:5" x14ac:dyDescent="0.3">
      <c r="A6" s="37" t="s">
        <v>5</v>
      </c>
      <c r="B6" s="38">
        <v>90</v>
      </c>
    </row>
    <row r="7" spans="1:5" x14ac:dyDescent="0.3">
      <c r="A7" s="37" t="s">
        <v>6</v>
      </c>
      <c r="B7" s="38"/>
    </row>
    <row r="8" spans="1:5" x14ac:dyDescent="0.3">
      <c r="A8" s="5"/>
      <c r="B8" s="6"/>
    </row>
    <row r="9" spans="1:5" x14ac:dyDescent="0.3">
      <c r="A9" s="4" t="s">
        <v>7</v>
      </c>
      <c r="B9" s="17">
        <f>VLOOKUP($B$4,Tabelle2!$A$8:$E$17,2)</f>
        <v>11</v>
      </c>
    </row>
    <row r="10" spans="1:5" x14ac:dyDescent="0.3">
      <c r="A10" s="1" t="s">
        <v>8</v>
      </c>
      <c r="B10" s="2">
        <f>VLOOKUP($B$4,Tabelle2!$A$8:$E$17,3)</f>
        <v>5</v>
      </c>
    </row>
    <row r="11" spans="1:5" x14ac:dyDescent="0.3">
      <c r="A11" s="1" t="s">
        <v>9</v>
      </c>
      <c r="B11" s="2">
        <f>VLOOKUP($B$4,Tabelle2!$A$8:$E$17,4)</f>
        <v>3</v>
      </c>
    </row>
    <row r="12" spans="1:5" x14ac:dyDescent="0.3">
      <c r="A12" s="3" t="s">
        <v>10</v>
      </c>
      <c r="B12" s="7">
        <f>VLOOKUP($B$4,Tabelle2!$A$8:$E$17,5)</f>
        <v>3</v>
      </c>
      <c r="E12" s="30"/>
    </row>
    <row r="13" spans="1:5" x14ac:dyDescent="0.3">
      <c r="A13" s="15" t="s">
        <v>11</v>
      </c>
      <c r="B13" s="16">
        <f>B4*B9</f>
        <v>88</v>
      </c>
    </row>
    <row r="14" spans="1:5" x14ac:dyDescent="0.3">
      <c r="A14" s="4" t="s">
        <v>12</v>
      </c>
      <c r="B14" s="17">
        <f>VLOOKUP($B$4,Tabelle2!A20:E29,2)</f>
        <v>8</v>
      </c>
    </row>
    <row r="15" spans="1:5" x14ac:dyDescent="0.3">
      <c r="A15" s="1" t="s">
        <v>13</v>
      </c>
      <c r="B15" s="2">
        <f>VLOOKUP($B$4,Tabelle2!A20:E29,3)</f>
        <v>3</v>
      </c>
    </row>
    <row r="16" spans="1:5" x14ac:dyDescent="0.3">
      <c r="A16" s="1" t="s">
        <v>14</v>
      </c>
      <c r="B16" s="2">
        <f>VLOOKUP($B$4,Tabelle2!A20:E29,4)</f>
        <v>3</v>
      </c>
    </row>
    <row r="17" spans="1:7" x14ac:dyDescent="0.3">
      <c r="A17" s="3" t="s">
        <v>15</v>
      </c>
      <c r="B17" s="7">
        <f>VLOOKUP($B$4,Tabelle2!A20:E29,5)</f>
        <v>2</v>
      </c>
    </row>
    <row r="18" spans="1:7" x14ac:dyDescent="0.3">
      <c r="A18" s="15" t="s">
        <v>16</v>
      </c>
      <c r="B18" s="16">
        <f>B4*B14</f>
        <v>64</v>
      </c>
    </row>
    <row r="19" spans="1:7" x14ac:dyDescent="0.3">
      <c r="A19" s="39" t="s">
        <v>17</v>
      </c>
      <c r="B19" s="40">
        <f>B13+B18</f>
        <v>152</v>
      </c>
    </row>
    <row r="21" spans="1:7" x14ac:dyDescent="0.3">
      <c r="A21" s="14" t="s">
        <v>18</v>
      </c>
      <c r="B21" s="8" t="s">
        <v>19</v>
      </c>
      <c r="C21" s="9" t="s">
        <v>20</v>
      </c>
      <c r="D21" s="9" t="s">
        <v>21</v>
      </c>
      <c r="E21" s="9" t="s">
        <v>22</v>
      </c>
      <c r="F21" s="9" t="s">
        <v>23</v>
      </c>
      <c r="G21" s="9" t="s">
        <v>24</v>
      </c>
    </row>
    <row r="22" spans="1:7" x14ac:dyDescent="0.3">
      <c r="A22" s="1" t="s">
        <v>25</v>
      </c>
      <c r="B22" s="10">
        <f>COUNTIFS('Multiple Choice'!$D$2:$D$271,Tabelle2!$A$3,'Multiple Choice'!$B$2:$B$271,1)</f>
        <v>5</v>
      </c>
      <c r="C22" s="11">
        <f>COUNTIFS('Multiple Choice'!$D$2:$D$271,Tabelle2!$A$4,'Multiple Choice'!$B$2:$B$271,1)</f>
        <v>3</v>
      </c>
      <c r="D22" s="11">
        <f>COUNTIFS('Multiple Choice'!$D$2:$D$271,Tabelle2!$A$5,'Multiple Choice'!$B$2:$B$271,1)</f>
        <v>3</v>
      </c>
      <c r="E22" s="11">
        <f>COUNTIFS('Offene Fragen'!$B$2:$B$125,1,'Offene Fragen'!$D$2:$D$125,Tabelle2!$A$3)</f>
        <v>3</v>
      </c>
      <c r="F22" s="11">
        <f>COUNTIFS('Offene Fragen'!$B$2:$B$125,1,'Offene Fragen'!$D$2:$D$125,Tabelle2!$A$4)</f>
        <v>3</v>
      </c>
      <c r="G22" s="11">
        <f>COUNTIFS('Offene Fragen'!$B$2:$B$125,1,'Offene Fragen'!$D$2:$D$125,Tabelle2!$A$5)</f>
        <v>2</v>
      </c>
    </row>
    <row r="23" spans="1:7" x14ac:dyDescent="0.3">
      <c r="A23" s="1" t="s">
        <v>26</v>
      </c>
      <c r="B23" s="10">
        <f>COUNTIFS('Multiple Choice'!$D$2:$D$271,Tabelle2!$A$3,'Multiple Choice'!$B$2:$B$271,2)</f>
        <v>5</v>
      </c>
      <c r="C23" s="11">
        <f>COUNTIFS('Multiple Choice'!$D$2:$D$271,Tabelle2!$A$4,'Multiple Choice'!$B$2:$B$271,2)</f>
        <v>3</v>
      </c>
      <c r="D23" s="11">
        <f>COUNTIFS('Multiple Choice'!$D$2:$D$271,Tabelle2!$A$5,'Multiple Choice'!$B$2:$B$271,2)</f>
        <v>3</v>
      </c>
      <c r="E23" s="11">
        <f>COUNTIFS('Offene Fragen'!$B$2:$B$125,2,'Offene Fragen'!$D$2:$D$125,Tabelle2!$A$3)</f>
        <v>3</v>
      </c>
      <c r="F23" s="11">
        <f>COUNTIFS('Offene Fragen'!$B$2:$B$125,2,'Offene Fragen'!$D$2:$D$125,Tabelle2!$A$4)</f>
        <v>3</v>
      </c>
      <c r="G23" s="11">
        <f>COUNTIFS('Offene Fragen'!$B$2:$B$125,2,'Offene Fragen'!$D$2:$D$125,Tabelle2!$A$5)</f>
        <v>2</v>
      </c>
    </row>
    <row r="24" spans="1:7" x14ac:dyDescent="0.3">
      <c r="A24" s="1" t="s">
        <v>27</v>
      </c>
      <c r="B24" s="10">
        <f>COUNTIFS('Multiple Choice'!$D$2:$D$271,Tabelle2!$A$3,'Multiple Choice'!$B$2:$B$271,3)</f>
        <v>5</v>
      </c>
      <c r="C24" s="11">
        <f>COUNTIFS('Multiple Choice'!$D$2:$D$271,Tabelle2!$A$4,'Multiple Choice'!$B$2:$B$271,3)</f>
        <v>3</v>
      </c>
      <c r="D24" s="11">
        <f>COUNTIFS('Multiple Choice'!$D$2:$D$271,Tabelle2!$A$5,'Multiple Choice'!$B$2:$B$271,3)</f>
        <v>3</v>
      </c>
      <c r="E24" s="11">
        <f>COUNTIFS('Offene Fragen'!$B$2:$B$125,3,'Offene Fragen'!$D$2:$D$125,Tabelle2!$A$3)</f>
        <v>3</v>
      </c>
      <c r="F24" s="11">
        <f>COUNTIFS('Offene Fragen'!$B$2:$B$125,3,'Offene Fragen'!$D$2:$D$125,Tabelle2!$A$4)</f>
        <v>3</v>
      </c>
      <c r="G24" s="11">
        <f>COUNTIFS('Offene Fragen'!$B$2:$B$125,3,'Offene Fragen'!$D$2:$D$125,Tabelle2!$A$5)</f>
        <v>2</v>
      </c>
    </row>
    <row r="25" spans="1:7" x14ac:dyDescent="0.3">
      <c r="A25" s="1" t="str">
        <f>IF($B$4&gt;3,"Lektion 4","")</f>
        <v>Lektion 4</v>
      </c>
      <c r="B25" s="10">
        <f>IF(A25&lt;&gt;"",COUNTIFS('Multiple Choice'!$D$2:$D$271,Tabelle2!$A$3,'Multiple Choice'!$B$2:$B$271,4),"")</f>
        <v>5</v>
      </c>
      <c r="C25" s="11">
        <f>IF(A25&lt;&gt;"",COUNTIFS('Multiple Choice'!$D$2:$D$271,Tabelle2!$A$4,'Multiple Choice'!$B$2:$B$271,4),"")</f>
        <v>3</v>
      </c>
      <c r="D25" s="11">
        <f>IF(A25&lt;&gt;"",COUNTIFS('Multiple Choice'!$D$2:$D$271,Tabelle2!$A$5,'Multiple Choice'!$B$2:$B$271,4),"")</f>
        <v>3</v>
      </c>
      <c r="E25" s="11">
        <f>IF(A25&lt;&gt;"",COUNTIFS('Offene Fragen'!$B$2:$B$125,4,'Offene Fragen'!$D$2:$D$125,Tabelle2!$A$3),"")</f>
        <v>3</v>
      </c>
      <c r="F25" s="11">
        <f>IF(A25&lt;&gt;"",COUNTIFS('Offene Fragen'!$B$2:$B$125,4,'Offene Fragen'!$D$2:$D$125,Tabelle2!$A$4),"")</f>
        <v>3</v>
      </c>
      <c r="G25" s="11">
        <f>IF(A25&lt;&gt;"",COUNTIFS('Offene Fragen'!$B$2:$B$125,4,'Offene Fragen'!$D$2:$D$125,Tabelle2!$A$5),"")</f>
        <v>2</v>
      </c>
    </row>
    <row r="26" spans="1:7" x14ac:dyDescent="0.3">
      <c r="A26" s="1" t="str">
        <f>IF($B$4&gt;4,"Lektion 5","")</f>
        <v>Lektion 5</v>
      </c>
      <c r="B26" s="10">
        <f>IF(A26&lt;&gt;"",COUNTIFS('Multiple Choice'!$D$2:$D$271,Tabelle2!$A$3,'Multiple Choice'!$B$2:$B$271,5),"")</f>
        <v>5</v>
      </c>
      <c r="C26" s="11">
        <f>IF(A26&lt;&gt;"",COUNTIFS('Multiple Choice'!$D$2:$D$271,Tabelle2!$A$4,'Multiple Choice'!$B$2:$B$271,5),"")</f>
        <v>3</v>
      </c>
      <c r="D26" s="11">
        <f>IF(A26&lt;&gt;"",COUNTIFS('Multiple Choice'!$D$2:$D$271,Tabelle2!$A$5,'Multiple Choice'!$B$2:$B$271,5),"")</f>
        <v>3</v>
      </c>
      <c r="E26" s="11">
        <f>IF(A26&lt;&gt;"",COUNTIFS('Offene Fragen'!$B$2:$B$125,5,'Offene Fragen'!$D$2:$D$125,Tabelle2!$A$3),"")</f>
        <v>3</v>
      </c>
      <c r="F26" s="11">
        <f>IF(A26&lt;&gt;"",COUNTIFS('Offene Fragen'!$B$2:$B$125,5,'Offene Fragen'!$D$2:$D$125,Tabelle2!$A$4),"")</f>
        <v>3</v>
      </c>
      <c r="G26" s="11">
        <f>IF(A26&lt;&gt;"",COUNTIFS('Offene Fragen'!$B$2:$B$125,5,'Offene Fragen'!$D$2:$D$125,Tabelle2!$A$5),"")</f>
        <v>2</v>
      </c>
    </row>
    <row r="27" spans="1:7" x14ac:dyDescent="0.3">
      <c r="A27" s="1" t="str">
        <f>IF($B$4&gt;5,"Lektion 6","")</f>
        <v>Lektion 6</v>
      </c>
      <c r="B27" s="10">
        <f>IF(A27&lt;&gt;"",COUNTIFS('Multiple Choice'!$D$2:$D$271,Tabelle2!$A$3,'Multiple Choice'!$B$2:$B$271,6),"")</f>
        <v>5</v>
      </c>
      <c r="C27" s="11">
        <f>IF(A27&lt;&gt;"",COUNTIFS('Multiple Choice'!$D$2:$D$271,Tabelle2!$A$4,'Multiple Choice'!$B$2:$B$271,6),"")</f>
        <v>3</v>
      </c>
      <c r="D27" s="11">
        <f>IF(A27&lt;&gt;"",COUNTIFS('Multiple Choice'!$D$2:$D$271,Tabelle2!$A$5,'Multiple Choice'!$B$2:$B$271,6),"")</f>
        <v>3</v>
      </c>
      <c r="E27" s="11">
        <f>IF(A27&lt;&gt;"",COUNTIFS('Offene Fragen'!$B$2:$B$125,6,'Offene Fragen'!$D$2:$D$125,Tabelle2!$A$3),"")</f>
        <v>3</v>
      </c>
      <c r="F27" s="11">
        <f>IF(A27&lt;&gt;"",COUNTIFS('Offene Fragen'!$B$2:$B$125,6,'Offene Fragen'!$D$2:$D$125,Tabelle2!$A$4),"")</f>
        <v>3</v>
      </c>
      <c r="G27" s="11">
        <f>IF(A27&lt;&gt;"",COUNTIFS('Offene Fragen'!$B$2:$B$125,6,'Offene Fragen'!$D$2:$D$125,Tabelle2!$A$5),"")</f>
        <v>2</v>
      </c>
    </row>
    <row r="28" spans="1:7" x14ac:dyDescent="0.3">
      <c r="A28" s="1" t="str">
        <f>IF($B$4&gt;6,"Lektion 7","")</f>
        <v>Lektion 7</v>
      </c>
      <c r="B28" s="10">
        <f>IF(A28&lt;&gt;"",COUNTIFS('Multiple Choice'!$D$2:$D$271,Tabelle2!$A$3,'Multiple Choice'!$B$2:$B$271,7),"")</f>
        <v>5</v>
      </c>
      <c r="C28" s="11">
        <f>IF(A28&lt;&gt;"",COUNTIFS('Multiple Choice'!$D$2:$D$271,Tabelle2!$A$4,'Multiple Choice'!$B$2:$B$271,7),"")</f>
        <v>3</v>
      </c>
      <c r="D28" s="11">
        <f>IF(A28&lt;&gt;"",COUNTIFS('Multiple Choice'!$D$2:$D$271,Tabelle2!$A$5,'Multiple Choice'!$B$2:$B$271,7),"")</f>
        <v>3</v>
      </c>
      <c r="E28" s="11">
        <f>IF(A28&lt;&gt;"",COUNTIFS('Offene Fragen'!$B$2:$B$125,7,'Offene Fragen'!$D$2:$D$125,Tabelle2!$A$3),"")</f>
        <v>3</v>
      </c>
      <c r="F28" s="11">
        <f>IF(A28&lt;&gt;"",COUNTIFS('Offene Fragen'!$B$2:$B$125,7,'Offene Fragen'!$D$2:$D$125,Tabelle2!$A$4),"")</f>
        <v>3</v>
      </c>
      <c r="G28" s="11">
        <f>IF(A28&lt;&gt;"",COUNTIFS('Offene Fragen'!$B$2:$B$125,7,'Offene Fragen'!$D$2:$D$125,Tabelle2!$A$5),"")</f>
        <v>2</v>
      </c>
    </row>
    <row r="29" spans="1:7" x14ac:dyDescent="0.3">
      <c r="A29" s="1" t="str">
        <f>IF($B$4&gt;7,"Lektion 8","")</f>
        <v>Lektion 8</v>
      </c>
      <c r="B29" s="10">
        <f>IF(A29&lt;&gt;"",COUNTIFS('Multiple Choice'!$D$2:$D$271,Tabelle2!$A$3,'Multiple Choice'!$B$2:$B$271,8),"")</f>
        <v>5</v>
      </c>
      <c r="C29" s="11">
        <f>IF(A29&lt;&gt;"",COUNTIFS('Multiple Choice'!$D$2:$D$271,Tabelle2!$A$4,'Multiple Choice'!$B$2:$B$271,8),"")</f>
        <v>3</v>
      </c>
      <c r="D29" s="11">
        <f>IF(A29&lt;&gt;"",COUNTIFS('Multiple Choice'!$D$2:$D$271,Tabelle2!$A$5,'Multiple Choice'!$B$2:$B$271,8),"")</f>
        <v>3</v>
      </c>
      <c r="E29" s="11">
        <f>IF(A29&lt;&gt;"",COUNTIFS('Offene Fragen'!$B$2:$B$125,8,'Offene Fragen'!$D$2:$D$125,Tabelle2!$A$3),"")</f>
        <v>3</v>
      </c>
      <c r="F29" s="11">
        <f>IF(A29&lt;&gt;"",COUNTIFS('Offene Fragen'!$B$2:$B$125,8,'Offene Fragen'!$D$2:$D$125,Tabelle2!$A$4),"")</f>
        <v>3</v>
      </c>
      <c r="G29" s="11">
        <f>IF(A29&lt;&gt;"",COUNTIFS('Offene Fragen'!$B$2:$B$125,8,'Offene Fragen'!$D$2:$D$125,Tabelle2!$A$5),"")</f>
        <v>2</v>
      </c>
    </row>
    <row r="30" spans="1:7" x14ac:dyDescent="0.3">
      <c r="A30" s="1" t="str">
        <f>IF($B$4&gt;8,"Lektion 9","")</f>
        <v/>
      </c>
      <c r="B30" s="10" t="str">
        <f>IF(A30&lt;&gt;"",COUNTIFS('Multiple Choice'!$D$2:$D$271,Tabelle2!$A$3,'Multiple Choice'!$B$2:$B$271,9),"")</f>
        <v/>
      </c>
      <c r="C30" s="11" t="str">
        <f>IF(A30&lt;&gt;"",COUNTIFS('Multiple Choice'!$D$2:$D$271,Tabelle2!$A$4,'Multiple Choice'!$B$2:$B$271,9),"")</f>
        <v/>
      </c>
      <c r="D30" s="11" t="str">
        <f>IF(A30&lt;&gt;"",COUNTIFS('Multiple Choice'!$D$2:$D$271,Tabelle2!$A$5,'Multiple Choice'!$B$2:$B$271,9),"")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3">
      <c r="A31" s="1" t="str">
        <f>IF($B$4&gt;9,"Lektion 10","")</f>
        <v/>
      </c>
      <c r="B31" s="10" t="str">
        <f>IF(A31&lt;&gt;"",COUNTIFS('Multiple Choice'!$D$2:$D$271,Tabelle2!$A$3,'Multiple Choice'!$B$2:$B$271,10),"")</f>
        <v/>
      </c>
      <c r="C31" s="11" t="str">
        <f>IF(A31&lt;&gt;"",COUNTIFS('Multiple Choice'!$D$2:$D$271,Tabelle2!$A$4,'Multiple Choice'!$B$2:$B$271,10),"")</f>
        <v/>
      </c>
      <c r="D31" s="11" t="str">
        <f>IF(A31&lt;&gt;"",COUNTIFS('Multiple Choice'!$D$2:$D$271,Tabelle2!$A$5,'Multiple Choice'!$B$2:$B$271,10),"")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3">
      <c r="A32" s="1" t="str">
        <f>IF($B$4&gt;10,"Lektion 11","")</f>
        <v/>
      </c>
      <c r="B32" s="10" t="str">
        <f>IF(A32&lt;&gt;"",COUNTIFS('Multiple Choice'!$D$2:$D$271,Tabelle2!$A$3,'Multiple Choice'!$B$2:$B$271,11),"")</f>
        <v/>
      </c>
      <c r="C32" s="11" t="str">
        <f>IF(A32&lt;&gt;"",COUNTIFS('Multiple Choice'!$D$2:$D$271,Tabelle2!$A$4,'Multiple Choice'!$B$2:$B$271,11),"")</f>
        <v/>
      </c>
      <c r="D32" s="11" t="str">
        <f>IF(A32&lt;&gt;"",COUNTIFS('Multiple Choice'!$D$2:$D$271,Tabelle2!$A$5,'Multiple Choice'!$B$2:$B$271,11),"")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3">
      <c r="A33" s="3" t="str">
        <f>IF($B$4&gt;11,"Lektion 12","")</f>
        <v/>
      </c>
      <c r="B33" s="10" t="str">
        <f>IF(A33&lt;&gt;"",COUNTIFS('Multiple Choice'!$D$2:$D$271,Tabelle2!$A$3,'Multiple Choice'!$B$2:$B$271,12),"")</f>
        <v/>
      </c>
      <c r="C33" s="11" t="str">
        <f>IF(A33&lt;&gt;"",COUNTIFS('Multiple Choice'!$D$2:$D$271,Tabelle2!$A$4,'Multiple Choice'!$B$2:$B$271,12),"")</f>
        <v/>
      </c>
      <c r="D33" s="11" t="str">
        <f>IF(A33&lt;&gt;"",COUNTIFS('Multiple Choice'!$D$2:$D$271,Tabelle2!$A$5,'Multiple Choice'!$B$2:$B$271,12),"")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28</v>
      </c>
    </row>
    <row r="34" spans="1:8" x14ac:dyDescent="0.3">
      <c r="A34" s="1" t="s">
        <v>29</v>
      </c>
      <c r="B34" s="12">
        <f>SUM(B22:B33)</f>
        <v>40</v>
      </c>
      <c r="C34" s="12">
        <f t="shared" ref="C34:G34" si="0">SUM(C22:C33)</f>
        <v>24</v>
      </c>
      <c r="D34" s="12">
        <f t="shared" si="0"/>
        <v>24</v>
      </c>
      <c r="E34" s="12">
        <f t="shared" si="0"/>
        <v>24</v>
      </c>
      <c r="F34" s="12">
        <f t="shared" si="0"/>
        <v>24</v>
      </c>
      <c r="G34" s="12">
        <f t="shared" si="0"/>
        <v>16</v>
      </c>
      <c r="H34" s="4">
        <f>SUM(B34:G34)</f>
        <v>152</v>
      </c>
    </row>
    <row r="37" spans="1:8" x14ac:dyDescent="0.3">
      <c r="A37" s="14" t="s">
        <v>30</v>
      </c>
      <c r="B37" s="8" t="s">
        <v>19</v>
      </c>
      <c r="C37" s="9" t="s">
        <v>20</v>
      </c>
      <c r="D37" s="9" t="s">
        <v>21</v>
      </c>
      <c r="E37" s="9" t="s">
        <v>22</v>
      </c>
      <c r="F37" s="9" t="s">
        <v>23</v>
      </c>
      <c r="G37" s="9" t="s">
        <v>24</v>
      </c>
    </row>
    <row r="38" spans="1:8" x14ac:dyDescent="0.3">
      <c r="A38" s="1" t="s">
        <v>25</v>
      </c>
      <c r="B38" s="10">
        <f>IF($A38&lt;&gt;"",$B$10-B22,"")</f>
        <v>0</v>
      </c>
      <c r="C38" s="11">
        <f>IF($A38&lt;&gt;"",$B$11-C22,"")</f>
        <v>0</v>
      </c>
      <c r="D38" s="11">
        <f>IF($A38&lt;&gt;"",$B$12-D22,"")</f>
        <v>0</v>
      </c>
      <c r="E38" s="11">
        <f>IF($A38&lt;&gt;"",$B$15-E22,"")</f>
        <v>0</v>
      </c>
      <c r="F38" s="11">
        <f>IF($A38&lt;&gt;"",$B$16-F22,"")</f>
        <v>0</v>
      </c>
      <c r="G38" s="11">
        <f>IF($A38&lt;&gt;"",$B$17-G22,"")</f>
        <v>0</v>
      </c>
    </row>
    <row r="39" spans="1:8" x14ac:dyDescent="0.3">
      <c r="A39" s="1" t="s">
        <v>26</v>
      </c>
      <c r="B39" s="10">
        <f t="shared" ref="B39:B49" si="1">IF(A39&lt;&gt;"",$B$10-B23,"")</f>
        <v>0</v>
      </c>
      <c r="C39" s="11">
        <f>IF($A39&lt;&gt;"",$B$11-C23,"")</f>
        <v>0</v>
      </c>
      <c r="D39" s="11">
        <f>IF($A39&lt;&gt;"",$B$12-D23,"")</f>
        <v>0</v>
      </c>
      <c r="E39" s="11">
        <f>IF($A39&lt;&gt;"",$B$15-E23,"")</f>
        <v>0</v>
      </c>
      <c r="F39" s="11">
        <f>IF($A39&lt;&gt;"",$B$16-F23,"")</f>
        <v>0</v>
      </c>
      <c r="G39" s="11">
        <f>IF($A39&lt;&gt;"",$B$17-G23,"")</f>
        <v>0</v>
      </c>
    </row>
    <row r="40" spans="1:8" x14ac:dyDescent="0.3">
      <c r="A40" s="1" t="s">
        <v>27</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3">
      <c r="A41" s="1" t="str">
        <f>IF($B$4&gt;3,"Lektion 4","")</f>
        <v>Lektion 4</v>
      </c>
      <c r="B41" s="10">
        <f t="shared" si="1"/>
        <v>0</v>
      </c>
      <c r="C41" s="11">
        <f t="shared" si="2"/>
        <v>0</v>
      </c>
      <c r="D41" s="11">
        <f t="shared" si="3"/>
        <v>0</v>
      </c>
      <c r="E41" s="11">
        <f t="shared" si="4"/>
        <v>0</v>
      </c>
      <c r="F41" s="11">
        <f t="shared" si="5"/>
        <v>0</v>
      </c>
      <c r="G41" s="11">
        <f t="shared" si="6"/>
        <v>0</v>
      </c>
    </row>
    <row r="42" spans="1:8" x14ac:dyDescent="0.3">
      <c r="A42" s="1" t="str">
        <f>IF($B$4&gt;4,"Lektion 5","")</f>
        <v>Lektion 5</v>
      </c>
      <c r="B42" s="10">
        <f t="shared" si="1"/>
        <v>0</v>
      </c>
      <c r="C42" s="11">
        <f t="shared" si="2"/>
        <v>0</v>
      </c>
      <c r="D42" s="11">
        <f t="shared" si="3"/>
        <v>0</v>
      </c>
      <c r="E42" s="11">
        <f t="shared" si="4"/>
        <v>0</v>
      </c>
      <c r="F42" s="11">
        <f t="shared" si="5"/>
        <v>0</v>
      </c>
      <c r="G42" s="11">
        <f t="shared" si="6"/>
        <v>0</v>
      </c>
    </row>
    <row r="43" spans="1:8" x14ac:dyDescent="0.3">
      <c r="A43" s="1" t="str">
        <f>IF($B$4&gt;5,"Lektion 6","")</f>
        <v>Lektion 6</v>
      </c>
      <c r="B43" s="10">
        <f t="shared" si="1"/>
        <v>0</v>
      </c>
      <c r="C43" s="11">
        <f t="shared" si="2"/>
        <v>0</v>
      </c>
      <c r="D43" s="11">
        <f t="shared" si="3"/>
        <v>0</v>
      </c>
      <c r="E43" s="11">
        <f t="shared" si="4"/>
        <v>0</v>
      </c>
      <c r="F43" s="11">
        <f t="shared" si="5"/>
        <v>0</v>
      </c>
      <c r="G43" s="11">
        <f t="shared" si="6"/>
        <v>0</v>
      </c>
    </row>
    <row r="44" spans="1:8" x14ac:dyDescent="0.3">
      <c r="A44" s="1" t="str">
        <f>IF($B$4&gt;6,"Lektion 7","")</f>
        <v>Lektion 7</v>
      </c>
      <c r="B44" s="10">
        <f t="shared" si="1"/>
        <v>0</v>
      </c>
      <c r="C44" s="11">
        <f t="shared" si="2"/>
        <v>0</v>
      </c>
      <c r="D44" s="11">
        <f t="shared" si="3"/>
        <v>0</v>
      </c>
      <c r="E44" s="11">
        <f t="shared" si="4"/>
        <v>0</v>
      </c>
      <c r="F44" s="11">
        <f t="shared" si="5"/>
        <v>0</v>
      </c>
      <c r="G44" s="11">
        <f t="shared" si="6"/>
        <v>0</v>
      </c>
    </row>
    <row r="45" spans="1:8" x14ac:dyDescent="0.3">
      <c r="A45" s="1" t="str">
        <f>IF($B$4&gt;7,"Lektion 8","")</f>
        <v>Lektion 8</v>
      </c>
      <c r="B45" s="10">
        <f t="shared" si="1"/>
        <v>0</v>
      </c>
      <c r="C45" s="11">
        <f t="shared" si="2"/>
        <v>0</v>
      </c>
      <c r="D45" s="11">
        <f t="shared" si="3"/>
        <v>0</v>
      </c>
      <c r="E45" s="11">
        <f t="shared" si="4"/>
        <v>0</v>
      </c>
      <c r="F45" s="11">
        <f t="shared" si="5"/>
        <v>0</v>
      </c>
      <c r="G45" s="11">
        <f t="shared" si="6"/>
        <v>0</v>
      </c>
    </row>
    <row r="46" spans="1:8" x14ac:dyDescent="0.3">
      <c r="A46" s="1" t="str">
        <f>IF($B$4&gt;8,"Lektion 9","")</f>
        <v/>
      </c>
      <c r="B46" s="10" t="str">
        <f t="shared" si="1"/>
        <v/>
      </c>
      <c r="C46" s="11" t="str">
        <f t="shared" si="2"/>
        <v/>
      </c>
      <c r="D46" s="11" t="str">
        <f t="shared" si="3"/>
        <v/>
      </c>
      <c r="E46" s="11" t="str">
        <f t="shared" si="4"/>
        <v/>
      </c>
      <c r="F46" s="11" t="str">
        <f t="shared" si="5"/>
        <v/>
      </c>
      <c r="G46" s="11" t="str">
        <f t="shared" si="6"/>
        <v/>
      </c>
    </row>
    <row r="47" spans="1:8" x14ac:dyDescent="0.3">
      <c r="A47" s="1" t="str">
        <f>IF($B$4&gt;9,"Lektion 10","")</f>
        <v/>
      </c>
      <c r="B47" s="10" t="str">
        <f t="shared" si="1"/>
        <v/>
      </c>
      <c r="C47" s="11" t="str">
        <f t="shared" si="2"/>
        <v/>
      </c>
      <c r="D47" s="11" t="str">
        <f t="shared" si="3"/>
        <v/>
      </c>
      <c r="E47" s="11" t="str">
        <f t="shared" si="4"/>
        <v/>
      </c>
      <c r="F47" s="11" t="str">
        <f t="shared" si="5"/>
        <v/>
      </c>
      <c r="G47" s="11" t="str">
        <f t="shared" si="6"/>
        <v/>
      </c>
    </row>
    <row r="48" spans="1:8" x14ac:dyDescent="0.3">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3">
      <c r="A49" s="3" t="str">
        <f>IF($B$4&gt;11,"Lektion 12","")</f>
        <v/>
      </c>
      <c r="B49" s="10" t="str">
        <f t="shared" si="1"/>
        <v/>
      </c>
      <c r="C49" s="11" t="str">
        <f t="shared" si="2"/>
        <v/>
      </c>
      <c r="D49" s="11" t="str">
        <f t="shared" si="3"/>
        <v/>
      </c>
      <c r="E49" s="11" t="str">
        <f t="shared" si="4"/>
        <v/>
      </c>
      <c r="F49" s="11" t="str">
        <f t="shared" si="5"/>
        <v/>
      </c>
      <c r="G49" s="11" t="str">
        <f>IF($A49&lt;&gt;"",$B$17-G33,"")</f>
        <v/>
      </c>
      <c r="H49" s="2" t="s">
        <v>28</v>
      </c>
    </row>
    <row r="50" spans="1:8" x14ac:dyDescent="0.3">
      <c r="A50" s="1" t="s">
        <v>29</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tabSelected="1" zoomScale="70" zoomScaleNormal="70" workbookViewId="0">
      <pane ySplit="1" topLeftCell="A2" activePane="bottomLeft" state="frozen"/>
      <selection pane="bottomLeft" activeCell="F18" sqref="F18"/>
    </sheetView>
  </sheetViews>
  <sheetFormatPr baseColWidth="10" defaultColWidth="11.44140625" defaultRowHeight="13.8" x14ac:dyDescent="0.3"/>
  <cols>
    <col min="1" max="1" width="6.33203125" style="1" customWidth="1"/>
    <col min="2" max="2" width="6.6640625" style="32" bestFit="1" customWidth="1"/>
    <col min="3" max="3" width="11.44140625" style="32"/>
    <col min="4" max="4" width="17.6640625" style="22" bestFit="1" customWidth="1"/>
    <col min="5" max="5" width="23.6640625" style="22" customWidth="1"/>
    <col min="6" max="6" width="62" style="20" customWidth="1"/>
    <col min="7" max="10" width="20.6640625" style="20" customWidth="1"/>
    <col min="11" max="11" width="24.6640625" style="20" customWidth="1"/>
    <col min="12" max="12" width="28.33203125" style="20" customWidth="1"/>
    <col min="13" max="16384" width="11.44140625" style="1"/>
  </cols>
  <sheetData>
    <row r="1" spans="2:12" s="52" customFormat="1" ht="51" customHeight="1" x14ac:dyDescent="0.3">
      <c r="B1" s="54" t="s">
        <v>31</v>
      </c>
      <c r="C1" s="54" t="s">
        <v>32</v>
      </c>
      <c r="D1" s="55" t="s">
        <v>33</v>
      </c>
      <c r="E1" s="49" t="s">
        <v>34</v>
      </c>
      <c r="F1" s="56" t="s">
        <v>35</v>
      </c>
      <c r="G1" s="58" t="s">
        <v>36</v>
      </c>
      <c r="H1" s="56" t="s">
        <v>37</v>
      </c>
      <c r="I1" s="56" t="s">
        <v>37</v>
      </c>
      <c r="J1" s="56" t="s">
        <v>37</v>
      </c>
      <c r="K1" s="57" t="s">
        <v>38</v>
      </c>
      <c r="L1" s="50" t="s">
        <v>39</v>
      </c>
    </row>
    <row r="2" spans="2:12" s="48" customFormat="1" x14ac:dyDescent="0.3">
      <c r="B2" s="41">
        <v>1</v>
      </c>
      <c r="C2" s="42"/>
      <c r="D2" s="43" t="s">
        <v>40</v>
      </c>
      <c r="E2" s="44" t="s">
        <v>578</v>
      </c>
      <c r="F2" s="45" t="s">
        <v>189</v>
      </c>
      <c r="G2" s="45" t="s">
        <v>190</v>
      </c>
      <c r="H2" s="45" t="s">
        <v>192</v>
      </c>
      <c r="I2" s="45" t="s">
        <v>191</v>
      </c>
      <c r="J2" s="45" t="s">
        <v>193</v>
      </c>
      <c r="K2" s="45"/>
      <c r="L2" s="46"/>
    </row>
    <row r="3" spans="2:12" x14ac:dyDescent="0.3">
      <c r="B3" s="35">
        <v>1</v>
      </c>
      <c r="C3" s="31"/>
      <c r="D3" s="23" t="s">
        <v>40</v>
      </c>
      <c r="E3" s="44" t="s">
        <v>579</v>
      </c>
      <c r="F3" s="21" t="s">
        <v>194</v>
      </c>
      <c r="G3" s="21" t="s">
        <v>195</v>
      </c>
      <c r="H3" s="61" t="s">
        <v>196</v>
      </c>
      <c r="I3" s="21" t="s">
        <v>197</v>
      </c>
      <c r="J3" s="21" t="s">
        <v>198</v>
      </c>
      <c r="K3" s="21"/>
    </row>
    <row r="4" spans="2:12" ht="41.4" x14ac:dyDescent="0.3">
      <c r="B4" s="35">
        <v>1</v>
      </c>
      <c r="C4" s="31"/>
      <c r="D4" s="23" t="s">
        <v>40</v>
      </c>
      <c r="E4" s="44" t="s">
        <v>580</v>
      </c>
      <c r="F4" s="21" t="s">
        <v>199</v>
      </c>
      <c r="G4" s="21" t="s">
        <v>200</v>
      </c>
      <c r="H4" s="21" t="s">
        <v>201</v>
      </c>
      <c r="I4" s="21" t="s">
        <v>202</v>
      </c>
      <c r="J4" s="21" t="s">
        <v>203</v>
      </c>
      <c r="K4" s="21"/>
    </row>
    <row r="5" spans="2:12" x14ac:dyDescent="0.3">
      <c r="B5" s="35">
        <v>1</v>
      </c>
      <c r="C5" s="31"/>
      <c r="D5" s="23" t="s">
        <v>47</v>
      </c>
      <c r="E5" s="44" t="s">
        <v>581</v>
      </c>
      <c r="F5" s="21" t="s">
        <v>204</v>
      </c>
      <c r="G5" s="21" t="s">
        <v>205</v>
      </c>
      <c r="H5" s="21" t="s">
        <v>206</v>
      </c>
      <c r="I5" s="21" t="s">
        <v>207</v>
      </c>
      <c r="J5" s="21" t="s">
        <v>208</v>
      </c>
      <c r="K5" s="21"/>
    </row>
    <row r="6" spans="2:12" x14ac:dyDescent="0.3">
      <c r="B6" s="35">
        <v>1</v>
      </c>
      <c r="C6" s="31"/>
      <c r="D6" s="23" t="s">
        <v>47</v>
      </c>
      <c r="E6" s="44" t="s">
        <v>582</v>
      </c>
      <c r="F6" s="21" t="s">
        <v>209</v>
      </c>
      <c r="G6" s="21">
        <v>30000</v>
      </c>
      <c r="H6" s="21">
        <v>350000</v>
      </c>
      <c r="I6" s="21">
        <v>1000</v>
      </c>
      <c r="J6" s="21">
        <v>2000</v>
      </c>
      <c r="K6" s="21"/>
    </row>
    <row r="7" spans="2:12" ht="55.2" x14ac:dyDescent="0.3">
      <c r="B7" s="35">
        <v>1</v>
      </c>
      <c r="C7" s="31"/>
      <c r="D7" s="23" t="s">
        <v>49</v>
      </c>
      <c r="E7" s="44" t="s">
        <v>583</v>
      </c>
      <c r="F7" s="21" t="s">
        <v>210</v>
      </c>
      <c r="G7" s="21" t="s">
        <v>211</v>
      </c>
      <c r="H7" s="21" t="s">
        <v>212</v>
      </c>
      <c r="I7" s="21" t="s">
        <v>213</v>
      </c>
      <c r="J7" s="21" t="s">
        <v>214</v>
      </c>
      <c r="K7" s="21"/>
    </row>
    <row r="8" spans="2:12" ht="41.4" x14ac:dyDescent="0.3">
      <c r="B8" s="35">
        <v>1</v>
      </c>
      <c r="C8" s="31"/>
      <c r="D8" s="23" t="s">
        <v>49</v>
      </c>
      <c r="E8" s="44" t="s">
        <v>584</v>
      </c>
      <c r="F8" s="21" t="s">
        <v>215</v>
      </c>
      <c r="G8" s="21" t="s">
        <v>216</v>
      </c>
      <c r="H8" s="21" t="s">
        <v>217</v>
      </c>
      <c r="I8" s="21" t="s">
        <v>218</v>
      </c>
      <c r="J8" s="21" t="s">
        <v>219</v>
      </c>
      <c r="K8" s="21"/>
    </row>
    <row r="9" spans="2:12" x14ac:dyDescent="0.3">
      <c r="B9" s="35">
        <v>1</v>
      </c>
      <c r="C9" s="31"/>
      <c r="D9" s="23" t="s">
        <v>40</v>
      </c>
      <c r="E9" s="44" t="s">
        <v>585</v>
      </c>
      <c r="F9" s="21" t="s">
        <v>220</v>
      </c>
      <c r="G9" s="21">
        <v>64</v>
      </c>
      <c r="H9" s="21" t="s">
        <v>221</v>
      </c>
      <c r="I9" s="21">
        <v>32</v>
      </c>
      <c r="J9" s="21">
        <v>6</v>
      </c>
      <c r="K9" s="21"/>
    </row>
    <row r="10" spans="2:12" ht="41.4" x14ac:dyDescent="0.3">
      <c r="B10" s="35">
        <v>1</v>
      </c>
      <c r="C10" s="31"/>
      <c r="D10" s="23" t="s">
        <v>40</v>
      </c>
      <c r="E10" s="44" t="s">
        <v>586</v>
      </c>
      <c r="F10" s="21" t="s">
        <v>222</v>
      </c>
      <c r="G10" s="21" t="s">
        <v>223</v>
      </c>
      <c r="H10" s="21" t="s">
        <v>224</v>
      </c>
      <c r="I10" s="21" t="s">
        <v>225</v>
      </c>
      <c r="J10" s="21" t="s">
        <v>226</v>
      </c>
      <c r="K10" s="21"/>
    </row>
    <row r="11" spans="2:12" ht="27.6" x14ac:dyDescent="0.3">
      <c r="B11" s="35">
        <v>1</v>
      </c>
      <c r="C11" s="31"/>
      <c r="D11" s="23" t="s">
        <v>47</v>
      </c>
      <c r="E11" s="44" t="s">
        <v>587</v>
      </c>
      <c r="F11" s="21" t="s">
        <v>227</v>
      </c>
      <c r="G11" s="21" t="s">
        <v>228</v>
      </c>
      <c r="H11" s="21" t="s">
        <v>229</v>
      </c>
      <c r="I11" s="21" t="s">
        <v>230</v>
      </c>
      <c r="J11" s="21">
        <v>6</v>
      </c>
      <c r="K11" s="21"/>
    </row>
    <row r="12" spans="2:12" ht="55.2" x14ac:dyDescent="0.3">
      <c r="B12" s="35">
        <v>1</v>
      </c>
      <c r="C12" s="31"/>
      <c r="D12" s="23" t="s">
        <v>49</v>
      </c>
      <c r="E12" s="44" t="s">
        <v>588</v>
      </c>
      <c r="F12" s="21" t="s">
        <v>231</v>
      </c>
      <c r="G12" s="21" t="s">
        <v>232</v>
      </c>
      <c r="H12" s="21" t="s">
        <v>233</v>
      </c>
      <c r="I12" s="21" t="s">
        <v>234</v>
      </c>
      <c r="J12" s="21" t="s">
        <v>235</v>
      </c>
      <c r="K12" s="21"/>
    </row>
    <row r="13" spans="2:12" ht="27.6" x14ac:dyDescent="0.3">
      <c r="B13" s="35">
        <v>2</v>
      </c>
      <c r="C13" s="31"/>
      <c r="D13" s="23" t="s">
        <v>40</v>
      </c>
      <c r="E13" s="44" t="s">
        <v>589</v>
      </c>
      <c r="F13" s="21" t="s">
        <v>236</v>
      </c>
      <c r="G13" s="21" t="s">
        <v>237</v>
      </c>
      <c r="H13" s="21" t="s">
        <v>238</v>
      </c>
      <c r="I13" s="21" t="s">
        <v>239</v>
      </c>
      <c r="J13" s="21" t="s">
        <v>240</v>
      </c>
      <c r="K13" s="21"/>
    </row>
    <row r="14" spans="2:12" x14ac:dyDescent="0.3">
      <c r="B14" s="35">
        <v>2</v>
      </c>
      <c r="C14" s="31"/>
      <c r="D14" s="23" t="s">
        <v>40</v>
      </c>
      <c r="E14" s="44" t="s">
        <v>590</v>
      </c>
      <c r="F14" s="21" t="s">
        <v>241</v>
      </c>
      <c r="G14" s="21" t="s">
        <v>242</v>
      </c>
      <c r="H14" s="21" t="s">
        <v>243</v>
      </c>
      <c r="I14" s="21" t="s">
        <v>244</v>
      </c>
      <c r="J14" s="21" t="s">
        <v>245</v>
      </c>
      <c r="K14" s="21"/>
    </row>
    <row r="15" spans="2:12" x14ac:dyDescent="0.3">
      <c r="B15" s="35">
        <v>2</v>
      </c>
      <c r="C15" s="31"/>
      <c r="D15" s="23" t="s">
        <v>40</v>
      </c>
      <c r="E15" s="44" t="s">
        <v>591</v>
      </c>
      <c r="F15" s="21" t="s">
        <v>246</v>
      </c>
      <c r="G15" s="21" t="s">
        <v>247</v>
      </c>
      <c r="H15" s="21" t="s">
        <v>248</v>
      </c>
      <c r="I15" s="21" t="s">
        <v>249</v>
      </c>
      <c r="J15" s="21" t="s">
        <v>250</v>
      </c>
      <c r="K15" s="21"/>
    </row>
    <row r="16" spans="2:12" ht="41.4" x14ac:dyDescent="0.3">
      <c r="B16" s="35">
        <v>2</v>
      </c>
      <c r="C16" s="31"/>
      <c r="D16" s="23" t="s">
        <v>47</v>
      </c>
      <c r="E16" s="44" t="s">
        <v>592</v>
      </c>
      <c r="F16" s="21" t="s">
        <v>251</v>
      </c>
      <c r="G16" s="21" t="s">
        <v>252</v>
      </c>
      <c r="H16" s="21" t="s">
        <v>253</v>
      </c>
      <c r="I16" s="21" t="s">
        <v>254</v>
      </c>
      <c r="J16" s="21" t="s">
        <v>255</v>
      </c>
      <c r="K16" s="21"/>
    </row>
    <row r="17" spans="2:11" ht="41.4" x14ac:dyDescent="0.3">
      <c r="B17" s="35">
        <v>2</v>
      </c>
      <c r="C17" s="31"/>
      <c r="D17" s="23" t="s">
        <v>47</v>
      </c>
      <c r="E17" s="44" t="s">
        <v>593</v>
      </c>
      <c r="F17" s="21" t="s">
        <v>256</v>
      </c>
      <c r="G17" s="21" t="s">
        <v>573</v>
      </c>
      <c r="H17" s="21" t="s">
        <v>574</v>
      </c>
      <c r="I17" s="21" t="s">
        <v>575</v>
      </c>
      <c r="J17" s="21" t="s">
        <v>576</v>
      </c>
      <c r="K17" s="21"/>
    </row>
    <row r="18" spans="2:11" ht="14.4" x14ac:dyDescent="0.3">
      <c r="B18" s="35">
        <v>2</v>
      </c>
      <c r="C18" s="31"/>
      <c r="D18" s="23" t="s">
        <v>49</v>
      </c>
      <c r="E18" s="44" t="s">
        <v>594</v>
      </c>
      <c r="F18" s="21" t="s">
        <v>257</v>
      </c>
      <c r="G18" s="60" t="s">
        <v>258</v>
      </c>
      <c r="H18" s="60" t="s">
        <v>258</v>
      </c>
      <c r="I18" s="60" t="s">
        <v>258</v>
      </c>
      <c r="J18" s="60" t="s">
        <v>258</v>
      </c>
      <c r="K18" s="21" t="s">
        <v>46</v>
      </c>
    </row>
    <row r="19" spans="2:11" ht="27.6" x14ac:dyDescent="0.3">
      <c r="B19" s="35">
        <v>2</v>
      </c>
      <c r="C19" s="31"/>
      <c r="D19" s="23" t="s">
        <v>49</v>
      </c>
      <c r="E19" s="44" t="s">
        <v>595</v>
      </c>
      <c r="F19" s="21" t="s">
        <v>259</v>
      </c>
      <c r="G19" s="21" t="s">
        <v>551</v>
      </c>
      <c r="H19" s="21" t="s">
        <v>552</v>
      </c>
      <c r="I19" s="21" t="s">
        <v>553</v>
      </c>
      <c r="J19" s="21" t="s">
        <v>554</v>
      </c>
      <c r="K19" s="21"/>
    </row>
    <row r="20" spans="2:11" x14ac:dyDescent="0.3">
      <c r="B20" s="35">
        <v>2</v>
      </c>
      <c r="C20" s="31"/>
      <c r="D20" s="23" t="s">
        <v>40</v>
      </c>
      <c r="E20" s="44" t="s">
        <v>596</v>
      </c>
      <c r="F20" s="21" t="s">
        <v>260</v>
      </c>
      <c r="G20" s="21" t="s">
        <v>261</v>
      </c>
      <c r="H20" s="21" t="s">
        <v>262</v>
      </c>
      <c r="I20" s="21" t="s">
        <v>263</v>
      </c>
      <c r="J20" s="21" t="s">
        <v>264</v>
      </c>
      <c r="K20" s="21"/>
    </row>
    <row r="21" spans="2:11" ht="41.4" x14ac:dyDescent="0.3">
      <c r="B21" s="35">
        <v>2</v>
      </c>
      <c r="C21" s="31"/>
      <c r="D21" s="23" t="s">
        <v>40</v>
      </c>
      <c r="E21" s="44" t="s">
        <v>597</v>
      </c>
      <c r="F21" s="21" t="s">
        <v>265</v>
      </c>
      <c r="G21" s="21" t="s">
        <v>266</v>
      </c>
      <c r="H21" s="21" t="s">
        <v>267</v>
      </c>
      <c r="I21" s="21" t="s">
        <v>268</v>
      </c>
      <c r="J21" s="21" t="s">
        <v>269</v>
      </c>
      <c r="K21" s="21"/>
    </row>
    <row r="22" spans="2:11" ht="82.8" x14ac:dyDescent="0.3">
      <c r="B22" s="35">
        <v>2</v>
      </c>
      <c r="C22" s="31"/>
      <c r="D22" s="23" t="s">
        <v>47</v>
      </c>
      <c r="E22" s="44" t="s">
        <v>598</v>
      </c>
      <c r="F22" s="21" t="s">
        <v>259</v>
      </c>
      <c r="G22" s="21" t="s">
        <v>270</v>
      </c>
      <c r="H22" s="21" t="s">
        <v>577</v>
      </c>
      <c r="I22" s="21" t="s">
        <v>271</v>
      </c>
      <c r="J22" s="21" t="s">
        <v>730</v>
      </c>
      <c r="K22" s="21"/>
    </row>
    <row r="23" spans="2:11" ht="41.4" x14ac:dyDescent="0.3">
      <c r="B23" s="35">
        <v>2</v>
      </c>
      <c r="C23" s="31"/>
      <c r="D23" s="23" t="s">
        <v>49</v>
      </c>
      <c r="E23" s="44" t="s">
        <v>599</v>
      </c>
      <c r="F23" s="21" t="s">
        <v>272</v>
      </c>
      <c r="G23" s="21" t="s">
        <v>273</v>
      </c>
      <c r="H23" s="21" t="s">
        <v>274</v>
      </c>
      <c r="I23" s="21" t="s">
        <v>275</v>
      </c>
      <c r="J23" s="21" t="s">
        <v>276</v>
      </c>
      <c r="K23" s="21"/>
    </row>
    <row r="24" spans="2:11" ht="27.6" x14ac:dyDescent="0.3">
      <c r="B24" s="35">
        <v>3</v>
      </c>
      <c r="C24" s="31"/>
      <c r="D24" s="23" t="s">
        <v>40</v>
      </c>
      <c r="E24" s="44" t="s">
        <v>600</v>
      </c>
      <c r="F24" s="21" t="s">
        <v>277</v>
      </c>
      <c r="G24" s="21" t="s">
        <v>278</v>
      </c>
      <c r="H24" s="21" t="s">
        <v>279</v>
      </c>
      <c r="I24" s="21" t="s">
        <v>280</v>
      </c>
      <c r="J24" s="21" t="s">
        <v>281</v>
      </c>
      <c r="K24" s="21"/>
    </row>
    <row r="25" spans="2:11" x14ac:dyDescent="0.3">
      <c r="B25" s="35">
        <v>3</v>
      </c>
      <c r="C25" s="31"/>
      <c r="D25" s="23" t="s">
        <v>40</v>
      </c>
      <c r="E25" s="44" t="s">
        <v>601</v>
      </c>
      <c r="F25" s="21" t="s">
        <v>282</v>
      </c>
      <c r="G25" s="21" t="s">
        <v>283</v>
      </c>
      <c r="H25" s="21" t="s">
        <v>284</v>
      </c>
      <c r="I25" s="21" t="s">
        <v>285</v>
      </c>
      <c r="J25" s="21" t="s">
        <v>286</v>
      </c>
      <c r="K25" s="21"/>
    </row>
    <row r="26" spans="2:11" x14ac:dyDescent="0.3">
      <c r="B26" s="35">
        <v>3</v>
      </c>
      <c r="C26" s="31"/>
      <c r="D26" s="23" t="s">
        <v>40</v>
      </c>
      <c r="E26" s="44" t="s">
        <v>602</v>
      </c>
      <c r="F26" s="21" t="s">
        <v>287</v>
      </c>
      <c r="G26" s="21" t="s">
        <v>288</v>
      </c>
      <c r="H26" s="21" t="s">
        <v>289</v>
      </c>
      <c r="I26" s="21" t="s">
        <v>290</v>
      </c>
      <c r="J26" s="21" t="s">
        <v>291</v>
      </c>
      <c r="K26" s="21"/>
    </row>
    <row r="27" spans="2:11" ht="27.6" x14ac:dyDescent="0.3">
      <c r="B27" s="35">
        <v>3</v>
      </c>
      <c r="C27" s="31"/>
      <c r="D27" s="23" t="s">
        <v>47</v>
      </c>
      <c r="E27" s="44" t="s">
        <v>603</v>
      </c>
      <c r="F27" s="21" t="s">
        <v>292</v>
      </c>
      <c r="G27" s="21" t="s">
        <v>293</v>
      </c>
      <c r="H27" s="21" t="s">
        <v>294</v>
      </c>
      <c r="I27" s="21" t="s">
        <v>295</v>
      </c>
      <c r="J27" s="21" t="s">
        <v>296</v>
      </c>
      <c r="K27" s="21"/>
    </row>
    <row r="28" spans="2:11" x14ac:dyDescent="0.3">
      <c r="B28" s="35">
        <v>3</v>
      </c>
      <c r="C28" s="31"/>
      <c r="D28" s="23" t="s">
        <v>47</v>
      </c>
      <c r="E28" s="44" t="s">
        <v>604</v>
      </c>
      <c r="F28" s="21" t="s">
        <v>297</v>
      </c>
      <c r="G28" s="21" t="s">
        <v>298</v>
      </c>
      <c r="H28" s="21" t="s">
        <v>234</v>
      </c>
      <c r="I28" s="21" t="s">
        <v>233</v>
      </c>
      <c r="J28" s="21" t="s">
        <v>299</v>
      </c>
      <c r="K28" s="21"/>
    </row>
    <row r="29" spans="2:11" ht="55.2" x14ac:dyDescent="0.3">
      <c r="B29" s="35">
        <v>3</v>
      </c>
      <c r="C29" s="31"/>
      <c r="D29" s="23" t="s">
        <v>49</v>
      </c>
      <c r="E29" s="44" t="s">
        <v>605</v>
      </c>
      <c r="F29" s="21" t="s">
        <v>300</v>
      </c>
      <c r="G29" s="21" t="s">
        <v>301</v>
      </c>
      <c r="H29" s="21" t="s">
        <v>302</v>
      </c>
      <c r="I29" s="21" t="s">
        <v>303</v>
      </c>
      <c r="J29" s="21" t="s">
        <v>304</v>
      </c>
      <c r="K29" s="21"/>
    </row>
    <row r="30" spans="2:11" ht="55.2" x14ac:dyDescent="0.3">
      <c r="B30" s="35">
        <v>3</v>
      </c>
      <c r="C30" s="31"/>
      <c r="D30" s="23" t="s">
        <v>49</v>
      </c>
      <c r="E30" s="44" t="s">
        <v>606</v>
      </c>
      <c r="F30" s="21" t="s">
        <v>305</v>
      </c>
      <c r="G30" s="21" t="s">
        <v>306</v>
      </c>
      <c r="H30" s="21" t="s">
        <v>307</v>
      </c>
      <c r="I30" s="21" t="s">
        <v>308</v>
      </c>
      <c r="J30" s="21" t="s">
        <v>309</v>
      </c>
      <c r="K30" s="21"/>
    </row>
    <row r="31" spans="2:11" x14ac:dyDescent="0.3">
      <c r="B31" s="35">
        <v>3</v>
      </c>
      <c r="C31" s="31"/>
      <c r="D31" s="23" t="s">
        <v>40</v>
      </c>
      <c r="E31" s="44" t="s">
        <v>607</v>
      </c>
      <c r="F31" s="21" t="s">
        <v>310</v>
      </c>
      <c r="G31" s="21" t="s">
        <v>311</v>
      </c>
      <c r="H31" s="21" t="s">
        <v>312</v>
      </c>
      <c r="I31" s="21" t="s">
        <v>313</v>
      </c>
      <c r="J31" s="21" t="s">
        <v>314</v>
      </c>
      <c r="K31" s="21"/>
    </row>
    <row r="32" spans="2:11" ht="41.4" x14ac:dyDescent="0.3">
      <c r="B32" s="35">
        <v>3</v>
      </c>
      <c r="C32" s="31"/>
      <c r="D32" s="23" t="s">
        <v>40</v>
      </c>
      <c r="E32" s="44" t="s">
        <v>608</v>
      </c>
      <c r="F32" s="21" t="s">
        <v>315</v>
      </c>
      <c r="G32" s="21" t="s">
        <v>316</v>
      </c>
      <c r="H32" s="21" t="s">
        <v>317</v>
      </c>
      <c r="I32" s="21" t="s">
        <v>318</v>
      </c>
      <c r="J32" s="21" t="s">
        <v>319</v>
      </c>
      <c r="K32" s="21"/>
    </row>
    <row r="33" spans="2:11" x14ac:dyDescent="0.3">
      <c r="B33" s="35">
        <v>3</v>
      </c>
      <c r="C33" s="31"/>
      <c r="D33" s="23" t="s">
        <v>47</v>
      </c>
      <c r="E33" s="44" t="s">
        <v>609</v>
      </c>
      <c r="F33" s="21" t="s">
        <v>320</v>
      </c>
      <c r="G33" s="21" t="s">
        <v>321</v>
      </c>
      <c r="H33" s="21" t="s">
        <v>322</v>
      </c>
      <c r="I33" s="21" t="s">
        <v>290</v>
      </c>
      <c r="J33" s="21" t="s">
        <v>323</v>
      </c>
      <c r="K33" s="21"/>
    </row>
    <row r="34" spans="2:11" ht="55.2" x14ac:dyDescent="0.3">
      <c r="B34" s="35">
        <v>3</v>
      </c>
      <c r="C34" s="31"/>
      <c r="D34" s="23" t="s">
        <v>49</v>
      </c>
      <c r="E34" s="44" t="s">
        <v>610</v>
      </c>
      <c r="F34" s="21" t="s">
        <v>324</v>
      </c>
      <c r="G34" s="21" t="s">
        <v>325</v>
      </c>
      <c r="H34" s="21" t="s">
        <v>326</v>
      </c>
      <c r="I34" s="21" t="s">
        <v>327</v>
      </c>
      <c r="J34" s="21" t="s">
        <v>328</v>
      </c>
      <c r="K34" s="21"/>
    </row>
    <row r="35" spans="2:11" ht="82.8" x14ac:dyDescent="0.3">
      <c r="B35" s="35">
        <v>4</v>
      </c>
      <c r="C35" s="31"/>
      <c r="D35" s="23" t="s">
        <v>40</v>
      </c>
      <c r="E35" s="44" t="s">
        <v>611</v>
      </c>
      <c r="F35" s="21" t="s">
        <v>259</v>
      </c>
      <c r="G35" s="21" t="s">
        <v>332</v>
      </c>
      <c r="H35" s="21" t="s">
        <v>331</v>
      </c>
      <c r="I35" s="21" t="s">
        <v>329</v>
      </c>
      <c r="J35" s="21" t="s">
        <v>330</v>
      </c>
      <c r="K35" s="21"/>
    </row>
    <row r="36" spans="2:11" ht="96.6" x14ac:dyDescent="0.3">
      <c r="B36" s="35">
        <v>4</v>
      </c>
      <c r="C36" s="31"/>
      <c r="D36" s="23" t="s">
        <v>40</v>
      </c>
      <c r="E36" s="44" t="s">
        <v>612</v>
      </c>
      <c r="F36" s="21" t="s">
        <v>333</v>
      </c>
      <c r="G36" s="21" t="s">
        <v>337</v>
      </c>
      <c r="H36" s="21" t="s">
        <v>336</v>
      </c>
      <c r="I36" s="21" t="s">
        <v>335</v>
      </c>
      <c r="J36" s="21" t="s">
        <v>334</v>
      </c>
      <c r="K36" s="21"/>
    </row>
    <row r="37" spans="2:11" ht="69" x14ac:dyDescent="0.3">
      <c r="B37" s="35">
        <v>4</v>
      </c>
      <c r="C37" s="31"/>
      <c r="D37" s="23" t="s">
        <v>40</v>
      </c>
      <c r="E37" s="44" t="s">
        <v>613</v>
      </c>
      <c r="F37" s="21" t="s">
        <v>259</v>
      </c>
      <c r="G37" s="21" t="s">
        <v>555</v>
      </c>
      <c r="H37" s="21" t="s">
        <v>556</v>
      </c>
      <c r="I37" s="21" t="s">
        <v>338</v>
      </c>
      <c r="J37" s="21" t="s">
        <v>557</v>
      </c>
      <c r="K37" s="21"/>
    </row>
    <row r="38" spans="2:11" ht="55.2" x14ac:dyDescent="0.3">
      <c r="B38" s="35">
        <v>4</v>
      </c>
      <c r="C38" s="31"/>
      <c r="D38" s="23" t="s">
        <v>47</v>
      </c>
      <c r="E38" s="44" t="s">
        <v>614</v>
      </c>
      <c r="F38" s="21" t="s">
        <v>339</v>
      </c>
      <c r="G38" s="21" t="s">
        <v>342</v>
      </c>
      <c r="H38" s="21" t="s">
        <v>343</v>
      </c>
      <c r="I38" s="21" t="s">
        <v>340</v>
      </c>
      <c r="J38" s="21" t="s">
        <v>341</v>
      </c>
      <c r="K38" s="21"/>
    </row>
    <row r="39" spans="2:11" ht="82.8" x14ac:dyDescent="0.3">
      <c r="B39" s="35">
        <v>4</v>
      </c>
      <c r="C39" s="31"/>
      <c r="D39" s="23" t="s">
        <v>47</v>
      </c>
      <c r="E39" s="44" t="s">
        <v>615</v>
      </c>
      <c r="F39" s="21" t="s">
        <v>344</v>
      </c>
      <c r="G39" s="21" t="s">
        <v>345</v>
      </c>
      <c r="H39" s="21" t="s">
        <v>346</v>
      </c>
      <c r="I39" s="21" t="s">
        <v>347</v>
      </c>
      <c r="J39" s="21" t="s">
        <v>348</v>
      </c>
      <c r="K39" s="21"/>
    </row>
    <row r="40" spans="2:11" ht="55.2" x14ac:dyDescent="0.3">
      <c r="B40" s="35">
        <v>4</v>
      </c>
      <c r="C40" s="31"/>
      <c r="D40" s="23" t="s">
        <v>49</v>
      </c>
      <c r="E40" s="44" t="s">
        <v>616</v>
      </c>
      <c r="F40" s="21" t="s">
        <v>349</v>
      </c>
      <c r="G40" s="21" t="s">
        <v>350</v>
      </c>
      <c r="H40" s="21" t="s">
        <v>351</v>
      </c>
      <c r="I40" s="21" t="s">
        <v>352</v>
      </c>
      <c r="J40" s="21" t="s">
        <v>353</v>
      </c>
      <c r="K40" s="21"/>
    </row>
    <row r="41" spans="2:11" ht="55.2" x14ac:dyDescent="0.3">
      <c r="B41" s="35">
        <v>4</v>
      </c>
      <c r="C41" s="31"/>
      <c r="D41" s="23" t="s">
        <v>49</v>
      </c>
      <c r="E41" s="44" t="s">
        <v>617</v>
      </c>
      <c r="F41" s="21" t="s">
        <v>354</v>
      </c>
      <c r="G41" s="21">
        <v>3</v>
      </c>
      <c r="H41" s="21">
        <v>2</v>
      </c>
      <c r="I41" s="21">
        <v>1</v>
      </c>
      <c r="J41" s="21" t="s">
        <v>355</v>
      </c>
      <c r="K41" s="21"/>
    </row>
    <row r="42" spans="2:11" ht="27.6" x14ac:dyDescent="0.3">
      <c r="B42" s="35">
        <v>4</v>
      </c>
      <c r="C42" s="31"/>
      <c r="D42" s="23" t="s">
        <v>40</v>
      </c>
      <c r="E42" s="44" t="s">
        <v>618</v>
      </c>
      <c r="F42" s="21" t="s">
        <v>356</v>
      </c>
      <c r="G42" s="21" t="s">
        <v>357</v>
      </c>
      <c r="H42" s="21" t="s">
        <v>358</v>
      </c>
      <c r="I42" s="21" t="s">
        <v>359</v>
      </c>
      <c r="J42" s="21" t="s">
        <v>360</v>
      </c>
      <c r="K42" s="21"/>
    </row>
    <row r="43" spans="2:11" ht="110.4" x14ac:dyDescent="0.3">
      <c r="B43" s="35">
        <v>4</v>
      </c>
      <c r="C43" s="31"/>
      <c r="D43" s="23" t="s">
        <v>40</v>
      </c>
      <c r="E43" s="44" t="s">
        <v>619</v>
      </c>
      <c r="F43" s="21" t="s">
        <v>361</v>
      </c>
      <c r="G43" s="21" t="s">
        <v>362</v>
      </c>
      <c r="H43" s="21" t="s">
        <v>363</v>
      </c>
      <c r="I43" s="21" t="s">
        <v>368</v>
      </c>
      <c r="J43" s="21" t="s">
        <v>369</v>
      </c>
      <c r="K43" s="21"/>
    </row>
    <row r="44" spans="2:11" ht="69" x14ac:dyDescent="0.3">
      <c r="B44" s="35">
        <v>4</v>
      </c>
      <c r="C44" s="31"/>
      <c r="D44" s="23" t="s">
        <v>47</v>
      </c>
      <c r="E44" s="44" t="s">
        <v>620</v>
      </c>
      <c r="F44" s="21" t="s">
        <v>364</v>
      </c>
      <c r="G44" s="21" t="s">
        <v>365</v>
      </c>
      <c r="H44" s="21" t="s">
        <v>366</v>
      </c>
      <c r="I44" s="21" t="s">
        <v>558</v>
      </c>
      <c r="J44" s="21" t="s">
        <v>367</v>
      </c>
      <c r="K44" s="21"/>
    </row>
    <row r="45" spans="2:11" ht="27.6" x14ac:dyDescent="0.3">
      <c r="B45" s="35">
        <v>4</v>
      </c>
      <c r="C45" s="31"/>
      <c r="D45" s="23" t="s">
        <v>49</v>
      </c>
      <c r="E45" s="44" t="s">
        <v>621</v>
      </c>
      <c r="F45" s="21" t="s">
        <v>370</v>
      </c>
      <c r="G45" s="21" t="s">
        <v>371</v>
      </c>
      <c r="H45" s="21" t="s">
        <v>372</v>
      </c>
      <c r="I45" s="21" t="s">
        <v>373</v>
      </c>
      <c r="J45" s="21" t="s">
        <v>374</v>
      </c>
      <c r="K45" s="21"/>
    </row>
    <row r="46" spans="2:11" ht="27.6" x14ac:dyDescent="0.3">
      <c r="B46" s="35">
        <v>5</v>
      </c>
      <c r="C46" s="31"/>
      <c r="D46" s="23" t="s">
        <v>40</v>
      </c>
      <c r="E46" s="44" t="s">
        <v>622</v>
      </c>
      <c r="F46" s="21" t="s">
        <v>375</v>
      </c>
      <c r="G46" s="21" t="s">
        <v>376</v>
      </c>
      <c r="H46" s="21" t="s">
        <v>377</v>
      </c>
      <c r="I46" s="21" t="s">
        <v>378</v>
      </c>
      <c r="J46" s="21" t="s">
        <v>379</v>
      </c>
      <c r="K46" s="21"/>
    </row>
    <row r="47" spans="2:11" ht="41.4" x14ac:dyDescent="0.3">
      <c r="B47" s="35">
        <v>5</v>
      </c>
      <c r="C47" s="31"/>
      <c r="D47" s="23" t="s">
        <v>40</v>
      </c>
      <c r="E47" s="44" t="s">
        <v>623</v>
      </c>
      <c r="F47" s="21" t="s">
        <v>380</v>
      </c>
      <c r="G47" s="21" t="s">
        <v>381</v>
      </c>
      <c r="H47" s="21" t="s">
        <v>382</v>
      </c>
      <c r="I47" s="21" t="s">
        <v>383</v>
      </c>
      <c r="J47" s="21" t="s">
        <v>384</v>
      </c>
      <c r="K47" s="21"/>
    </row>
    <row r="48" spans="2:11" ht="69" x14ac:dyDescent="0.3">
      <c r="B48" s="35">
        <v>5</v>
      </c>
      <c r="C48" s="31"/>
      <c r="D48" s="23" t="s">
        <v>40</v>
      </c>
      <c r="E48" s="44" t="s">
        <v>624</v>
      </c>
      <c r="F48" s="21" t="s">
        <v>259</v>
      </c>
      <c r="G48" s="21" t="s">
        <v>559</v>
      </c>
      <c r="H48" s="21" t="s">
        <v>385</v>
      </c>
      <c r="I48" s="21" t="s">
        <v>560</v>
      </c>
      <c r="J48" s="21" t="s">
        <v>561</v>
      </c>
      <c r="K48" s="21"/>
    </row>
    <row r="49" spans="2:11" ht="55.2" x14ac:dyDescent="0.3">
      <c r="B49" s="35">
        <v>5</v>
      </c>
      <c r="C49" s="31"/>
      <c r="D49" s="23" t="s">
        <v>47</v>
      </c>
      <c r="E49" s="44" t="s">
        <v>625</v>
      </c>
      <c r="F49" s="21" t="s">
        <v>386</v>
      </c>
      <c r="G49" s="21" t="s">
        <v>387</v>
      </c>
      <c r="H49" s="21" t="s">
        <v>388</v>
      </c>
      <c r="I49" s="21" t="s">
        <v>389</v>
      </c>
      <c r="J49" s="21" t="s">
        <v>390</v>
      </c>
      <c r="K49" s="21"/>
    </row>
    <row r="50" spans="2:11" ht="110.4" x14ac:dyDescent="0.3">
      <c r="B50" s="35">
        <v>5</v>
      </c>
      <c r="C50" s="31"/>
      <c r="D50" s="23" t="s">
        <v>47</v>
      </c>
      <c r="E50" s="44" t="s">
        <v>626</v>
      </c>
      <c r="F50" s="21" t="s">
        <v>259</v>
      </c>
      <c r="G50" s="21" t="s">
        <v>391</v>
      </c>
      <c r="H50" s="21" t="s">
        <v>392</v>
      </c>
      <c r="I50" s="21" t="s">
        <v>393</v>
      </c>
      <c r="J50" s="21" t="s">
        <v>394</v>
      </c>
      <c r="K50" s="21"/>
    </row>
    <row r="51" spans="2:11" ht="55.2" x14ac:dyDescent="0.3">
      <c r="B51" s="35">
        <v>5</v>
      </c>
      <c r="C51" s="31"/>
      <c r="D51" s="23" t="s">
        <v>49</v>
      </c>
      <c r="E51" s="44" t="s">
        <v>627</v>
      </c>
      <c r="F51" s="21" t="s">
        <v>395</v>
      </c>
      <c r="G51" s="21" t="s">
        <v>396</v>
      </c>
      <c r="H51" s="21" t="s">
        <v>397</v>
      </c>
      <c r="I51" s="21" t="s">
        <v>398</v>
      </c>
      <c r="J51" s="21" t="s">
        <v>399</v>
      </c>
      <c r="K51" s="21"/>
    </row>
    <row r="52" spans="2:11" ht="82.8" x14ac:dyDescent="0.3">
      <c r="B52" s="35">
        <v>5</v>
      </c>
      <c r="C52" s="31"/>
      <c r="D52" s="23" t="s">
        <v>49</v>
      </c>
      <c r="E52" s="44" t="s">
        <v>628</v>
      </c>
      <c r="F52" s="21" t="s">
        <v>400</v>
      </c>
      <c r="G52" s="21" t="s">
        <v>404</v>
      </c>
      <c r="H52" s="21" t="s">
        <v>401</v>
      </c>
      <c r="I52" s="21" t="s">
        <v>402</v>
      </c>
      <c r="J52" s="21" t="s">
        <v>403</v>
      </c>
      <c r="K52" s="21"/>
    </row>
    <row r="53" spans="2:11" ht="55.2" x14ac:dyDescent="0.3">
      <c r="B53" s="35">
        <v>5</v>
      </c>
      <c r="C53" s="31"/>
      <c r="D53" s="23" t="s">
        <v>40</v>
      </c>
      <c r="E53" s="44" t="s">
        <v>629</v>
      </c>
      <c r="F53" s="21" t="s">
        <v>259</v>
      </c>
      <c r="G53" s="21" t="s">
        <v>405</v>
      </c>
      <c r="H53" s="21" t="s">
        <v>407</v>
      </c>
      <c r="I53" s="21" t="s">
        <v>406</v>
      </c>
      <c r="J53" s="21" t="s">
        <v>408</v>
      </c>
      <c r="K53" s="21"/>
    </row>
    <row r="54" spans="2:11" ht="41.4" x14ac:dyDescent="0.3">
      <c r="B54" s="35">
        <v>5</v>
      </c>
      <c r="C54" s="31"/>
      <c r="D54" s="23" t="s">
        <v>49</v>
      </c>
      <c r="E54" s="44" t="s">
        <v>630</v>
      </c>
      <c r="F54" s="21" t="s">
        <v>409</v>
      </c>
      <c r="G54" s="21" t="s">
        <v>410</v>
      </c>
      <c r="H54" s="21" t="s">
        <v>411</v>
      </c>
      <c r="I54" s="21" t="s">
        <v>412</v>
      </c>
      <c r="J54" s="21" t="s">
        <v>413</v>
      </c>
      <c r="K54" s="21"/>
    </row>
    <row r="55" spans="2:11" ht="41.4" x14ac:dyDescent="0.3">
      <c r="B55" s="35">
        <v>5</v>
      </c>
      <c r="C55" s="31"/>
      <c r="D55" s="23" t="s">
        <v>40</v>
      </c>
      <c r="E55" s="44" t="s">
        <v>631</v>
      </c>
      <c r="F55" s="21" t="s">
        <v>414</v>
      </c>
      <c r="G55" s="21" t="s">
        <v>415</v>
      </c>
      <c r="H55" s="21" t="s">
        <v>416</v>
      </c>
      <c r="I55" s="21" t="s">
        <v>417</v>
      </c>
      <c r="J55" s="21" t="s">
        <v>418</v>
      </c>
      <c r="K55" s="21"/>
    </row>
    <row r="56" spans="2:11" ht="41.4" x14ac:dyDescent="0.3">
      <c r="B56" s="35">
        <v>5</v>
      </c>
      <c r="C56" s="31"/>
      <c r="D56" s="23" t="s">
        <v>47</v>
      </c>
      <c r="E56" s="44" t="s">
        <v>632</v>
      </c>
      <c r="F56" s="21" t="s">
        <v>419</v>
      </c>
      <c r="G56" s="21" t="s">
        <v>420</v>
      </c>
      <c r="H56" s="21" t="s">
        <v>421</v>
      </c>
      <c r="I56" s="21" t="s">
        <v>422</v>
      </c>
      <c r="J56" s="21" t="s">
        <v>423</v>
      </c>
      <c r="K56" s="21"/>
    </row>
    <row r="57" spans="2:11" ht="41.4" x14ac:dyDescent="0.3">
      <c r="B57" s="35">
        <v>6</v>
      </c>
      <c r="C57" s="31"/>
      <c r="D57" s="23" t="s">
        <v>40</v>
      </c>
      <c r="E57" s="44" t="s">
        <v>633</v>
      </c>
      <c r="F57" s="21" t="s">
        <v>424</v>
      </c>
      <c r="G57" s="21" t="s">
        <v>425</v>
      </c>
      <c r="H57" s="21" t="s">
        <v>426</v>
      </c>
      <c r="I57" s="21" t="s">
        <v>427</v>
      </c>
      <c r="J57" s="21" t="s">
        <v>428</v>
      </c>
      <c r="K57" s="21"/>
    </row>
    <row r="58" spans="2:11" x14ac:dyDescent="0.3">
      <c r="B58" s="35">
        <v>6</v>
      </c>
      <c r="C58" s="31"/>
      <c r="D58" s="23" t="s">
        <v>40</v>
      </c>
      <c r="E58" s="44" t="s">
        <v>634</v>
      </c>
      <c r="F58" s="21" t="s">
        <v>429</v>
      </c>
      <c r="G58" s="21" t="s">
        <v>430</v>
      </c>
      <c r="H58" s="21" t="s">
        <v>431</v>
      </c>
      <c r="I58" s="21" t="s">
        <v>432</v>
      </c>
      <c r="J58" s="21" t="s">
        <v>433</v>
      </c>
      <c r="K58" s="21"/>
    </row>
    <row r="59" spans="2:11" ht="55.2" x14ac:dyDescent="0.3">
      <c r="B59" s="35">
        <v>6</v>
      </c>
      <c r="C59" s="31"/>
      <c r="D59" s="23" t="s">
        <v>40</v>
      </c>
      <c r="E59" s="44" t="s">
        <v>635</v>
      </c>
      <c r="F59" s="21" t="s">
        <v>434</v>
      </c>
      <c r="G59" s="21" t="s">
        <v>435</v>
      </c>
      <c r="H59" s="21" t="s">
        <v>436</v>
      </c>
      <c r="I59" s="21" t="s">
        <v>437</v>
      </c>
      <c r="J59" s="21" t="s">
        <v>438</v>
      </c>
      <c r="K59" s="21"/>
    </row>
    <row r="60" spans="2:11" ht="55.2" x14ac:dyDescent="0.3">
      <c r="B60" s="35">
        <v>6</v>
      </c>
      <c r="C60" s="31"/>
      <c r="D60" s="23" t="s">
        <v>47</v>
      </c>
      <c r="E60" s="44" t="s">
        <v>636</v>
      </c>
      <c r="F60" s="21" t="s">
        <v>439</v>
      </c>
      <c r="G60" s="21" t="s">
        <v>440</v>
      </c>
      <c r="H60" s="21" t="s">
        <v>441</v>
      </c>
      <c r="I60" s="21" t="s">
        <v>442</v>
      </c>
      <c r="J60" s="21" t="s">
        <v>443</v>
      </c>
      <c r="K60" s="21"/>
    </row>
    <row r="61" spans="2:11" ht="69" x14ac:dyDescent="0.3">
      <c r="B61" s="35">
        <v>6</v>
      </c>
      <c r="C61" s="31"/>
      <c r="D61" s="23" t="s">
        <v>47</v>
      </c>
      <c r="E61" s="44" t="s">
        <v>637</v>
      </c>
      <c r="F61" s="21" t="s">
        <v>444</v>
      </c>
      <c r="G61" s="21" t="s">
        <v>445</v>
      </c>
      <c r="H61" s="21" t="s">
        <v>446</v>
      </c>
      <c r="I61" s="21" t="s">
        <v>447</v>
      </c>
      <c r="J61" s="21" t="s">
        <v>448</v>
      </c>
      <c r="K61" s="21"/>
    </row>
    <row r="62" spans="2:11" ht="41.4" x14ac:dyDescent="0.3">
      <c r="B62" s="35">
        <v>6</v>
      </c>
      <c r="C62" s="31"/>
      <c r="D62" s="23" t="s">
        <v>49</v>
      </c>
      <c r="E62" s="44" t="s">
        <v>638</v>
      </c>
      <c r="F62" s="21" t="s">
        <v>449</v>
      </c>
      <c r="G62" s="21">
        <v>358800</v>
      </c>
      <c r="H62" s="21">
        <v>165765600</v>
      </c>
      <c r="I62" s="21">
        <v>7893600</v>
      </c>
      <c r="J62" s="21">
        <v>15600</v>
      </c>
      <c r="K62" s="21"/>
    </row>
    <row r="63" spans="2:11" ht="41.4" x14ac:dyDescent="0.3">
      <c r="B63" s="35">
        <v>6</v>
      </c>
      <c r="C63" s="31"/>
      <c r="D63" s="23" t="s">
        <v>49</v>
      </c>
      <c r="E63" s="44" t="s">
        <v>639</v>
      </c>
      <c r="F63" s="21" t="s">
        <v>450</v>
      </c>
      <c r="G63" s="21">
        <v>252</v>
      </c>
      <c r="H63" s="21">
        <v>504</v>
      </c>
      <c r="I63" s="21">
        <v>210</v>
      </c>
      <c r="J63" s="21">
        <v>30240</v>
      </c>
      <c r="K63" s="21"/>
    </row>
    <row r="64" spans="2:11" ht="27.6" x14ac:dyDescent="0.3">
      <c r="B64" s="35">
        <v>6</v>
      </c>
      <c r="C64" s="31"/>
      <c r="D64" s="23" t="s">
        <v>40</v>
      </c>
      <c r="E64" s="44" t="s">
        <v>640</v>
      </c>
      <c r="F64" s="21" t="s">
        <v>451</v>
      </c>
      <c r="G64" s="21" t="s">
        <v>452</v>
      </c>
      <c r="H64" s="21" t="s">
        <v>453</v>
      </c>
      <c r="I64" s="21" t="s">
        <v>454</v>
      </c>
      <c r="J64" s="21" t="s">
        <v>455</v>
      </c>
      <c r="K64" s="21"/>
    </row>
    <row r="65" spans="2:11" ht="27.6" x14ac:dyDescent="0.3">
      <c r="B65" s="35">
        <v>6</v>
      </c>
      <c r="C65" s="31"/>
      <c r="D65" s="23" t="s">
        <v>40</v>
      </c>
      <c r="E65" s="44" t="s">
        <v>641</v>
      </c>
      <c r="F65" s="21" t="s">
        <v>456</v>
      </c>
      <c r="G65" s="21" t="s">
        <v>457</v>
      </c>
      <c r="H65" s="21" t="s">
        <v>458</v>
      </c>
      <c r="I65" s="21" t="s">
        <v>459</v>
      </c>
      <c r="J65" s="21" t="s">
        <v>460</v>
      </c>
      <c r="K65" s="21"/>
    </row>
    <row r="66" spans="2:11" ht="69" x14ac:dyDescent="0.3">
      <c r="B66" s="35">
        <v>6</v>
      </c>
      <c r="C66" s="31"/>
      <c r="D66" s="23" t="s">
        <v>47</v>
      </c>
      <c r="E66" s="44" t="s">
        <v>642</v>
      </c>
      <c r="F66" s="21" t="s">
        <v>461</v>
      </c>
      <c r="G66" s="21" t="s">
        <v>462</v>
      </c>
      <c r="H66" s="21" t="s">
        <v>463</v>
      </c>
      <c r="I66" s="21" t="s">
        <v>464</v>
      </c>
      <c r="J66" s="21" t="s">
        <v>465</v>
      </c>
      <c r="K66" s="21"/>
    </row>
    <row r="67" spans="2:11" ht="124.2" x14ac:dyDescent="0.3">
      <c r="B67" s="35">
        <v>6</v>
      </c>
      <c r="C67" s="31"/>
      <c r="D67" s="23" t="s">
        <v>49</v>
      </c>
      <c r="E67" s="44" t="s">
        <v>643</v>
      </c>
      <c r="F67" s="21" t="s">
        <v>466</v>
      </c>
      <c r="G67" s="21" t="s">
        <v>467</v>
      </c>
      <c r="H67" s="21" t="s">
        <v>468</v>
      </c>
      <c r="I67" s="21" t="s">
        <v>469</v>
      </c>
      <c r="J67" s="21" t="s">
        <v>470</v>
      </c>
      <c r="K67" s="21"/>
    </row>
    <row r="68" spans="2:11" ht="55.2" x14ac:dyDescent="0.3">
      <c r="B68" s="35">
        <v>7</v>
      </c>
      <c r="C68" s="31"/>
      <c r="D68" s="23" t="s">
        <v>40</v>
      </c>
      <c r="E68" s="44" t="s">
        <v>644</v>
      </c>
      <c r="F68" s="21" t="s">
        <v>471</v>
      </c>
      <c r="G68" s="21" t="s">
        <v>472</v>
      </c>
      <c r="H68" s="21" t="s">
        <v>475</v>
      </c>
      <c r="I68" s="21" t="s">
        <v>473</v>
      </c>
      <c r="J68" s="21" t="s">
        <v>474</v>
      </c>
      <c r="K68" s="21"/>
    </row>
    <row r="69" spans="2:11" ht="55.2" x14ac:dyDescent="0.3">
      <c r="B69" s="35">
        <v>7</v>
      </c>
      <c r="C69" s="31"/>
      <c r="D69" s="23" t="s">
        <v>40</v>
      </c>
      <c r="E69" s="44" t="s">
        <v>645</v>
      </c>
      <c r="F69" s="21" t="s">
        <v>259</v>
      </c>
      <c r="G69" s="21" t="s">
        <v>562</v>
      </c>
      <c r="H69" s="21" t="s">
        <v>563</v>
      </c>
      <c r="I69" s="21" t="s">
        <v>564</v>
      </c>
      <c r="J69" s="21" t="s">
        <v>476</v>
      </c>
      <c r="K69" s="21"/>
    </row>
    <row r="70" spans="2:11" ht="69" x14ac:dyDescent="0.3">
      <c r="B70" s="35">
        <v>7</v>
      </c>
      <c r="C70" s="31"/>
      <c r="D70" s="23" t="s">
        <v>40</v>
      </c>
      <c r="E70" s="44" t="s">
        <v>646</v>
      </c>
      <c r="F70" s="21" t="s">
        <v>259</v>
      </c>
      <c r="G70" s="21" t="s">
        <v>565</v>
      </c>
      <c r="H70" s="21" t="s">
        <v>566</v>
      </c>
      <c r="I70" s="21" t="s">
        <v>567</v>
      </c>
      <c r="J70" s="21" t="s">
        <v>568</v>
      </c>
      <c r="K70" s="21"/>
    </row>
    <row r="71" spans="2:11" ht="82.8" x14ac:dyDescent="0.3">
      <c r="B71" s="35">
        <v>7</v>
      </c>
      <c r="C71" s="31"/>
      <c r="D71" s="23" t="s">
        <v>47</v>
      </c>
      <c r="E71" s="44" t="s">
        <v>647</v>
      </c>
      <c r="F71" s="21" t="s">
        <v>477</v>
      </c>
      <c r="G71" s="21" t="s">
        <v>478</v>
      </c>
      <c r="H71" s="21" t="s">
        <v>479</v>
      </c>
      <c r="I71" s="21" t="s">
        <v>480</v>
      </c>
      <c r="J71" s="21" t="s">
        <v>481</v>
      </c>
      <c r="K71" s="21"/>
    </row>
    <row r="72" spans="2:11" x14ac:dyDescent="0.3">
      <c r="B72" s="35">
        <v>7</v>
      </c>
      <c r="C72" s="31"/>
      <c r="D72" s="23" t="s">
        <v>47</v>
      </c>
      <c r="E72" s="44" t="s">
        <v>648</v>
      </c>
      <c r="F72" s="21" t="s">
        <v>482</v>
      </c>
      <c r="G72" s="21" t="s">
        <v>483</v>
      </c>
      <c r="H72" s="21" t="s">
        <v>484</v>
      </c>
      <c r="I72" s="21" t="s">
        <v>485</v>
      </c>
      <c r="J72" s="21" t="s">
        <v>486</v>
      </c>
      <c r="K72" s="21"/>
    </row>
    <row r="73" spans="2:11" ht="69" x14ac:dyDescent="0.3">
      <c r="B73" s="35">
        <v>7</v>
      </c>
      <c r="C73" s="31"/>
      <c r="D73" s="23" t="s">
        <v>49</v>
      </c>
      <c r="E73" s="44" t="s">
        <v>649</v>
      </c>
      <c r="F73" s="21" t="s">
        <v>487</v>
      </c>
      <c r="G73" s="21">
        <v>24</v>
      </c>
      <c r="H73" s="21">
        <v>6</v>
      </c>
      <c r="I73" s="21">
        <v>12</v>
      </c>
      <c r="J73" s="21" t="s">
        <v>488</v>
      </c>
      <c r="K73" s="21"/>
    </row>
    <row r="74" spans="2:11" ht="55.2" x14ac:dyDescent="0.3">
      <c r="B74" s="35">
        <v>7</v>
      </c>
      <c r="C74" s="31"/>
      <c r="D74" s="23" t="s">
        <v>49</v>
      </c>
      <c r="E74" s="44" t="s">
        <v>650</v>
      </c>
      <c r="F74" s="21" t="s">
        <v>489</v>
      </c>
      <c r="G74" s="21" t="s">
        <v>490</v>
      </c>
      <c r="H74" s="21" t="s">
        <v>491</v>
      </c>
      <c r="I74" s="21" t="s">
        <v>492</v>
      </c>
      <c r="J74" s="21" t="s">
        <v>493</v>
      </c>
      <c r="K74" s="21"/>
    </row>
    <row r="75" spans="2:11" ht="41.4" x14ac:dyDescent="0.3">
      <c r="B75" s="35">
        <v>7</v>
      </c>
      <c r="C75" s="31"/>
      <c r="D75" s="23" t="s">
        <v>47</v>
      </c>
      <c r="E75" s="44" t="s">
        <v>651</v>
      </c>
      <c r="F75" s="21" t="s">
        <v>494</v>
      </c>
      <c r="G75" s="21" t="s">
        <v>495</v>
      </c>
      <c r="H75" s="21" t="s">
        <v>496</v>
      </c>
      <c r="I75" s="21" t="s">
        <v>497</v>
      </c>
      <c r="J75" s="21" t="s">
        <v>498</v>
      </c>
      <c r="K75" s="21"/>
    </row>
    <row r="76" spans="2:11" ht="69" x14ac:dyDescent="0.3">
      <c r="B76" s="35">
        <v>7</v>
      </c>
      <c r="C76" s="31"/>
      <c r="D76" s="23" t="s">
        <v>40</v>
      </c>
      <c r="E76" s="44" t="s">
        <v>652</v>
      </c>
      <c r="F76" s="21" t="s">
        <v>259</v>
      </c>
      <c r="G76" s="21" t="s">
        <v>569</v>
      </c>
      <c r="H76" s="21" t="s">
        <v>570</v>
      </c>
      <c r="I76" s="21" t="s">
        <v>571</v>
      </c>
      <c r="J76" s="21" t="s">
        <v>572</v>
      </c>
      <c r="K76" s="21"/>
    </row>
    <row r="77" spans="2:11" x14ac:dyDescent="0.3">
      <c r="B77" s="35">
        <v>7</v>
      </c>
      <c r="C77" s="31"/>
      <c r="D77" s="23" t="s">
        <v>40</v>
      </c>
      <c r="E77" s="44" t="s">
        <v>653</v>
      </c>
      <c r="F77" s="21" t="s">
        <v>499</v>
      </c>
      <c r="G77" s="21" t="s">
        <v>448</v>
      </c>
      <c r="H77" s="21" t="s">
        <v>500</v>
      </c>
      <c r="I77" s="21" t="s">
        <v>501</v>
      </c>
      <c r="J77" s="21" t="s">
        <v>502</v>
      </c>
      <c r="K77" s="21"/>
    </row>
    <row r="78" spans="2:11" ht="55.2" x14ac:dyDescent="0.3">
      <c r="B78" s="35">
        <v>7</v>
      </c>
      <c r="C78" s="31"/>
      <c r="D78" s="23" t="s">
        <v>49</v>
      </c>
      <c r="E78" s="44" t="s">
        <v>654</v>
      </c>
      <c r="F78" s="21" t="s">
        <v>503</v>
      </c>
      <c r="G78" s="21">
        <v>29</v>
      </c>
      <c r="H78" s="21">
        <v>2</v>
      </c>
      <c r="I78" s="21">
        <v>20</v>
      </c>
      <c r="J78" s="21">
        <v>10</v>
      </c>
      <c r="K78" s="21"/>
    </row>
    <row r="79" spans="2:11" ht="41.4" x14ac:dyDescent="0.3">
      <c r="B79" s="35">
        <v>8</v>
      </c>
      <c r="C79" s="31"/>
      <c r="D79" s="23" t="s">
        <v>40</v>
      </c>
      <c r="E79" s="44" t="s">
        <v>655</v>
      </c>
      <c r="F79" s="21" t="s">
        <v>505</v>
      </c>
      <c r="G79" s="21" t="s">
        <v>506</v>
      </c>
      <c r="H79" s="21" t="s">
        <v>504</v>
      </c>
      <c r="I79" s="21" t="s">
        <v>507</v>
      </c>
      <c r="J79" s="21" t="s">
        <v>508</v>
      </c>
      <c r="K79" s="21"/>
    </row>
    <row r="80" spans="2:11" ht="27.6" x14ac:dyDescent="0.3">
      <c r="B80" s="35">
        <v>8</v>
      </c>
      <c r="C80" s="31"/>
      <c r="D80" s="23" t="s">
        <v>40</v>
      </c>
      <c r="E80" s="44" t="s">
        <v>656</v>
      </c>
      <c r="F80" s="21" t="s">
        <v>509</v>
      </c>
      <c r="G80" s="21" t="s">
        <v>510</v>
      </c>
      <c r="H80" s="21" t="s">
        <v>511</v>
      </c>
      <c r="I80" s="21" t="s">
        <v>512</v>
      </c>
      <c r="J80" s="21" t="s">
        <v>513</v>
      </c>
      <c r="K80" s="21"/>
    </row>
    <row r="81" spans="2:11" ht="27.6" x14ac:dyDescent="0.3">
      <c r="B81" s="35">
        <v>8</v>
      </c>
      <c r="C81" s="31"/>
      <c r="D81" s="23" t="s">
        <v>40</v>
      </c>
      <c r="E81" s="44" t="s">
        <v>657</v>
      </c>
      <c r="F81" s="21" t="s">
        <v>514</v>
      </c>
      <c r="G81" s="21" t="s">
        <v>511</v>
      </c>
      <c r="H81" s="21" t="s">
        <v>510</v>
      </c>
      <c r="I81" s="21" t="s">
        <v>515</v>
      </c>
      <c r="J81" s="21" t="s">
        <v>516</v>
      </c>
      <c r="K81" s="21"/>
    </row>
    <row r="82" spans="2:11" x14ac:dyDescent="0.3">
      <c r="B82" s="35">
        <v>8</v>
      </c>
      <c r="C82" s="31"/>
      <c r="D82" s="23" t="s">
        <v>47</v>
      </c>
      <c r="E82" s="44" t="s">
        <v>658</v>
      </c>
      <c r="F82" s="21" t="s">
        <v>517</v>
      </c>
      <c r="G82" s="21">
        <v>12</v>
      </c>
      <c r="H82" s="21">
        <v>4</v>
      </c>
      <c r="I82" s="21">
        <v>8</v>
      </c>
      <c r="J82" s="21">
        <v>6</v>
      </c>
      <c r="K82" s="21"/>
    </row>
    <row r="83" spans="2:11" ht="69" x14ac:dyDescent="0.3">
      <c r="B83" s="35">
        <v>8</v>
      </c>
      <c r="C83" s="31"/>
      <c r="D83" s="23" t="s">
        <v>47</v>
      </c>
      <c r="E83" s="44" t="s">
        <v>659</v>
      </c>
      <c r="F83" s="21" t="s">
        <v>259</v>
      </c>
      <c r="G83" s="21" t="s">
        <v>518</v>
      </c>
      <c r="H83" s="21" t="s">
        <v>519</v>
      </c>
      <c r="I83" s="21" t="s">
        <v>520</v>
      </c>
      <c r="J83" s="21" t="s">
        <v>521</v>
      </c>
      <c r="K83" s="21"/>
    </row>
    <row r="84" spans="2:11" ht="41.4" x14ac:dyDescent="0.3">
      <c r="B84" s="35">
        <v>8</v>
      </c>
      <c r="C84" s="31"/>
      <c r="D84" s="23" t="s">
        <v>49</v>
      </c>
      <c r="E84" s="44" t="s">
        <v>660</v>
      </c>
      <c r="F84" s="21" t="s">
        <v>522</v>
      </c>
      <c r="G84" s="21" t="s">
        <v>523</v>
      </c>
      <c r="H84" s="21" t="s">
        <v>524</v>
      </c>
      <c r="I84" s="21" t="s">
        <v>525</v>
      </c>
      <c r="J84" s="21" t="s">
        <v>526</v>
      </c>
      <c r="K84" s="21"/>
    </row>
    <row r="85" spans="2:11" ht="55.2" x14ac:dyDescent="0.3">
      <c r="B85" s="35">
        <v>8</v>
      </c>
      <c r="C85" s="31"/>
      <c r="D85" s="23" t="s">
        <v>49</v>
      </c>
      <c r="E85" s="44" t="s">
        <v>661</v>
      </c>
      <c r="F85" s="21" t="s">
        <v>527</v>
      </c>
      <c r="G85" s="21" t="s">
        <v>528</v>
      </c>
      <c r="H85" s="21" t="s">
        <v>529</v>
      </c>
      <c r="I85" s="21" t="s">
        <v>530</v>
      </c>
      <c r="J85" s="21" t="s">
        <v>531</v>
      </c>
      <c r="K85" s="21"/>
    </row>
    <row r="86" spans="2:11" ht="55.2" x14ac:dyDescent="0.3">
      <c r="B86" s="35">
        <v>8</v>
      </c>
      <c r="C86" s="31"/>
      <c r="D86" s="23" t="s">
        <v>47</v>
      </c>
      <c r="E86" s="44" t="s">
        <v>662</v>
      </c>
      <c r="F86" s="21" t="s">
        <v>532</v>
      </c>
      <c r="G86" s="21" t="s">
        <v>533</v>
      </c>
      <c r="H86" s="21" t="s">
        <v>534</v>
      </c>
      <c r="I86" s="21" t="s">
        <v>535</v>
      </c>
      <c r="J86" s="21" t="s">
        <v>536</v>
      </c>
      <c r="K86" s="21"/>
    </row>
    <row r="87" spans="2:11" ht="69" x14ac:dyDescent="0.3">
      <c r="B87" s="35">
        <v>8</v>
      </c>
      <c r="C87" s="31"/>
      <c r="D87" s="23" t="s">
        <v>40</v>
      </c>
      <c r="E87" s="44" t="s">
        <v>663</v>
      </c>
      <c r="F87" s="21" t="s">
        <v>537</v>
      </c>
      <c r="G87" s="21" t="s">
        <v>538</v>
      </c>
      <c r="H87" s="21" t="s">
        <v>539</v>
      </c>
      <c r="I87" s="21" t="s">
        <v>539</v>
      </c>
      <c r="J87" s="21" t="s">
        <v>540</v>
      </c>
      <c r="K87" s="21"/>
    </row>
    <row r="88" spans="2:11" ht="27.6" x14ac:dyDescent="0.3">
      <c r="B88" s="35">
        <v>8</v>
      </c>
      <c r="C88" s="31"/>
      <c r="D88" s="23" t="s">
        <v>40</v>
      </c>
      <c r="E88" s="44" t="s">
        <v>664</v>
      </c>
      <c r="F88" s="21" t="s">
        <v>541</v>
      </c>
      <c r="G88" s="21" t="s">
        <v>542</v>
      </c>
      <c r="H88" s="21" t="s">
        <v>543</v>
      </c>
      <c r="I88" s="21" t="s">
        <v>544</v>
      </c>
      <c r="J88" s="21" t="s">
        <v>545</v>
      </c>
      <c r="K88" s="21"/>
    </row>
    <row r="89" spans="2:11" ht="41.4" x14ac:dyDescent="0.3">
      <c r="B89" s="35">
        <v>8</v>
      </c>
      <c r="C89" s="31"/>
      <c r="D89" s="23" t="s">
        <v>49</v>
      </c>
      <c r="E89" s="44" t="s">
        <v>665</v>
      </c>
      <c r="F89" s="21" t="s">
        <v>546</v>
      </c>
      <c r="G89" s="21" t="s">
        <v>547</v>
      </c>
      <c r="H89" s="21" t="s">
        <v>548</v>
      </c>
      <c r="I89" s="21" t="s">
        <v>549</v>
      </c>
      <c r="J89" s="21" t="s">
        <v>550</v>
      </c>
      <c r="K89" s="21"/>
    </row>
    <row r="90" spans="2:11" x14ac:dyDescent="0.3">
      <c r="B90" s="35"/>
      <c r="C90" s="31"/>
      <c r="D90" s="23"/>
      <c r="E90" s="44"/>
      <c r="F90" s="21"/>
      <c r="G90" s="21"/>
      <c r="H90" s="21"/>
      <c r="I90" s="21"/>
      <c r="J90" s="21"/>
      <c r="K90" s="21"/>
    </row>
    <row r="91" spans="2:11" x14ac:dyDescent="0.3">
      <c r="B91" s="35"/>
      <c r="C91" s="31"/>
      <c r="D91" s="23"/>
      <c r="E91" s="44"/>
      <c r="F91" s="21"/>
      <c r="G91" s="21"/>
      <c r="H91" s="21"/>
      <c r="I91" s="21"/>
      <c r="J91" s="21"/>
      <c r="K91" s="21"/>
    </row>
    <row r="92" spans="2:11" x14ac:dyDescent="0.3">
      <c r="B92" s="35"/>
      <c r="C92" s="31"/>
      <c r="D92" s="23"/>
      <c r="E92" s="44"/>
      <c r="F92" s="21"/>
      <c r="G92" s="21"/>
      <c r="H92" s="21"/>
      <c r="I92" s="21"/>
      <c r="J92" s="21"/>
      <c r="K92" s="21"/>
    </row>
    <row r="93" spans="2:11" x14ac:dyDescent="0.3">
      <c r="B93" s="35"/>
      <c r="C93" s="31"/>
      <c r="D93" s="23"/>
      <c r="E93" s="44"/>
      <c r="F93" s="21"/>
      <c r="G93" s="21"/>
      <c r="H93" s="21"/>
      <c r="I93" s="21"/>
      <c r="J93" s="21"/>
      <c r="K93" s="21"/>
    </row>
    <row r="94" spans="2:11" x14ac:dyDescent="0.3">
      <c r="B94" s="35"/>
      <c r="C94" s="31"/>
      <c r="D94" s="23"/>
      <c r="E94" s="44"/>
      <c r="F94" s="21"/>
      <c r="G94" s="21"/>
      <c r="H94" s="21"/>
      <c r="I94" s="21"/>
      <c r="J94" s="21"/>
      <c r="K94" s="21"/>
    </row>
    <row r="95" spans="2:11" x14ac:dyDescent="0.3">
      <c r="B95" s="35"/>
      <c r="C95" s="31"/>
      <c r="D95" s="23"/>
      <c r="E95" s="44"/>
      <c r="F95" s="21"/>
      <c r="G95" s="21"/>
      <c r="H95" s="21"/>
      <c r="I95" s="21"/>
      <c r="J95" s="21"/>
      <c r="K95" s="21"/>
    </row>
    <row r="96" spans="2:11" x14ac:dyDescent="0.3">
      <c r="B96" s="35"/>
      <c r="C96" s="31"/>
      <c r="D96" s="23"/>
      <c r="E96" s="44"/>
      <c r="F96" s="21"/>
      <c r="G96" s="21"/>
      <c r="H96" s="21"/>
      <c r="I96" s="21"/>
      <c r="J96" s="21"/>
      <c r="K96" s="21"/>
    </row>
    <row r="97" spans="2:11" x14ac:dyDescent="0.3">
      <c r="B97" s="35"/>
      <c r="C97" s="31"/>
      <c r="D97" s="23"/>
      <c r="E97" s="44"/>
      <c r="F97" s="21"/>
      <c r="G97" s="21"/>
      <c r="H97" s="21"/>
      <c r="I97" s="21"/>
      <c r="J97" s="21"/>
      <c r="K97" s="21"/>
    </row>
    <row r="98" spans="2:11" x14ac:dyDescent="0.3">
      <c r="B98" s="35"/>
      <c r="C98" s="31"/>
      <c r="D98" s="23"/>
      <c r="E98" s="44"/>
      <c r="F98" s="21"/>
      <c r="G98" s="21"/>
      <c r="H98" s="21"/>
      <c r="I98" s="21"/>
      <c r="J98" s="21"/>
      <c r="K98" s="21"/>
    </row>
    <row r="99" spans="2:11" x14ac:dyDescent="0.3">
      <c r="B99" s="35"/>
      <c r="C99" s="31"/>
      <c r="D99" s="23"/>
      <c r="E99" s="44"/>
      <c r="F99" s="21"/>
      <c r="G99" s="21"/>
      <c r="H99" s="21"/>
      <c r="I99" s="21"/>
      <c r="J99" s="21"/>
      <c r="K99" s="21"/>
    </row>
    <row r="100" spans="2:11" x14ac:dyDescent="0.3">
      <c r="B100" s="35"/>
      <c r="C100" s="31"/>
      <c r="D100" s="23"/>
      <c r="E100" s="44"/>
      <c r="F100" s="21"/>
      <c r="G100" s="21"/>
      <c r="H100" s="21"/>
      <c r="I100" s="21"/>
      <c r="J100" s="21"/>
      <c r="K100" s="21"/>
    </row>
    <row r="101" spans="2:11" x14ac:dyDescent="0.3">
      <c r="B101" s="35"/>
      <c r="C101" s="31"/>
      <c r="D101" s="23"/>
      <c r="E101" s="44"/>
      <c r="F101" s="21"/>
      <c r="G101" s="21"/>
      <c r="H101" s="21"/>
      <c r="I101" s="21"/>
      <c r="J101" s="21"/>
      <c r="K101" s="21"/>
    </row>
    <row r="102" spans="2:11" x14ac:dyDescent="0.3">
      <c r="B102" s="35"/>
      <c r="C102" s="31"/>
      <c r="D102" s="23"/>
      <c r="E102" s="44"/>
      <c r="F102" s="21"/>
      <c r="G102" s="21"/>
      <c r="H102" s="21"/>
      <c r="I102" s="21"/>
      <c r="J102" s="21"/>
      <c r="K102" s="21"/>
    </row>
    <row r="103" spans="2:11" x14ac:dyDescent="0.3">
      <c r="B103" s="35"/>
      <c r="C103" s="31"/>
      <c r="D103" s="23"/>
      <c r="E103" s="44"/>
      <c r="F103" s="21"/>
      <c r="G103" s="21"/>
      <c r="H103" s="21"/>
      <c r="I103" s="21"/>
      <c r="J103" s="21"/>
      <c r="K103" s="21"/>
    </row>
    <row r="104" spans="2:11" x14ac:dyDescent="0.3">
      <c r="B104" s="35"/>
      <c r="C104" s="31"/>
      <c r="D104" s="23"/>
      <c r="E104" s="44"/>
      <c r="F104" s="21"/>
      <c r="G104" s="21"/>
      <c r="H104" s="21"/>
      <c r="I104" s="21"/>
      <c r="J104" s="21"/>
      <c r="K104" s="21"/>
    </row>
    <row r="105" spans="2:11" x14ac:dyDescent="0.3">
      <c r="B105" s="35"/>
      <c r="C105" s="31"/>
      <c r="D105" s="23"/>
      <c r="E105" s="44"/>
      <c r="F105" s="21"/>
      <c r="G105" s="21"/>
      <c r="H105" s="21"/>
      <c r="I105" s="21"/>
      <c r="J105" s="21"/>
      <c r="K105" s="21"/>
    </row>
    <row r="106" spans="2:11" x14ac:dyDescent="0.3">
      <c r="B106" s="35"/>
      <c r="C106" s="31"/>
      <c r="D106" s="23"/>
      <c r="E106" s="44"/>
      <c r="F106" s="21"/>
      <c r="G106" s="21"/>
      <c r="H106" s="21"/>
      <c r="I106" s="21"/>
      <c r="J106" s="21"/>
      <c r="K106" s="21"/>
    </row>
    <row r="107" spans="2:11" x14ac:dyDescent="0.3">
      <c r="B107" s="35"/>
      <c r="C107" s="31"/>
      <c r="D107" s="23"/>
      <c r="E107" s="44"/>
      <c r="F107" s="21"/>
      <c r="G107" s="21"/>
      <c r="H107" s="21"/>
      <c r="I107" s="21"/>
      <c r="J107" s="21"/>
      <c r="K107" s="21"/>
    </row>
    <row r="108" spans="2:11" x14ac:dyDescent="0.3">
      <c r="B108" s="35"/>
      <c r="C108" s="31"/>
      <c r="D108" s="23"/>
      <c r="E108" s="44"/>
      <c r="F108" s="21"/>
      <c r="G108" s="21"/>
      <c r="H108" s="21"/>
      <c r="I108" s="21"/>
      <c r="J108" s="21"/>
      <c r="K108" s="21"/>
    </row>
    <row r="109" spans="2:11" x14ac:dyDescent="0.3">
      <c r="B109" s="35"/>
      <c r="C109" s="31"/>
      <c r="D109" s="23"/>
      <c r="E109" s="44"/>
      <c r="F109" s="21"/>
      <c r="G109" s="21"/>
      <c r="H109" s="21"/>
      <c r="I109" s="21"/>
      <c r="J109" s="21"/>
      <c r="K109" s="21"/>
    </row>
    <row r="110" spans="2:11" x14ac:dyDescent="0.3">
      <c r="B110" s="35"/>
      <c r="C110" s="31"/>
      <c r="D110" s="23"/>
      <c r="E110" s="44"/>
      <c r="F110" s="21"/>
      <c r="G110" s="21"/>
      <c r="H110" s="21"/>
      <c r="I110" s="21"/>
      <c r="J110" s="21"/>
      <c r="K110" s="21"/>
    </row>
    <row r="111" spans="2:11" x14ac:dyDescent="0.3">
      <c r="B111" s="35"/>
      <c r="C111" s="31"/>
      <c r="D111" s="23"/>
      <c r="E111" s="44"/>
      <c r="F111" s="21"/>
      <c r="G111" s="21"/>
      <c r="H111" s="21"/>
      <c r="I111" s="21"/>
      <c r="J111" s="21"/>
      <c r="K111" s="21"/>
    </row>
    <row r="112" spans="2:11" x14ac:dyDescent="0.3">
      <c r="B112" s="35"/>
      <c r="C112" s="31"/>
      <c r="D112" s="23"/>
      <c r="E112" s="44"/>
      <c r="F112" s="21"/>
      <c r="G112" s="21"/>
      <c r="H112" s="21"/>
      <c r="I112" s="21"/>
      <c r="J112" s="21"/>
      <c r="K112" s="21"/>
    </row>
    <row r="113" spans="2:11" x14ac:dyDescent="0.3">
      <c r="B113" s="35"/>
      <c r="C113" s="31"/>
      <c r="D113" s="23"/>
      <c r="E113" s="44"/>
      <c r="F113" s="21"/>
      <c r="G113" s="21"/>
      <c r="H113" s="21"/>
      <c r="I113" s="21"/>
      <c r="J113" s="21"/>
      <c r="K113" s="21"/>
    </row>
    <row r="114" spans="2:11" x14ac:dyDescent="0.3">
      <c r="B114" s="35"/>
      <c r="C114" s="31"/>
      <c r="D114" s="23"/>
      <c r="E114" s="44"/>
      <c r="F114" s="21"/>
      <c r="G114" s="21"/>
      <c r="H114" s="21"/>
      <c r="I114" s="21"/>
      <c r="J114" s="21"/>
      <c r="K114" s="21"/>
    </row>
    <row r="115" spans="2:11" x14ac:dyDescent="0.3">
      <c r="B115" s="35"/>
      <c r="C115" s="31"/>
      <c r="D115" s="23"/>
      <c r="E115" s="44"/>
      <c r="F115" s="21"/>
      <c r="G115" s="21"/>
      <c r="H115" s="21"/>
      <c r="I115" s="21"/>
      <c r="J115" s="21"/>
      <c r="K115" s="21"/>
    </row>
    <row r="116" spans="2:11" x14ac:dyDescent="0.3">
      <c r="B116" s="35"/>
      <c r="C116" s="31"/>
      <c r="D116" s="23"/>
      <c r="E116" s="44"/>
      <c r="F116" s="21"/>
      <c r="G116" s="21"/>
      <c r="H116" s="21"/>
      <c r="I116" s="21"/>
      <c r="J116" s="21"/>
      <c r="K116" s="21"/>
    </row>
    <row r="117" spans="2:11" x14ac:dyDescent="0.3">
      <c r="B117" s="35"/>
      <c r="C117" s="31"/>
      <c r="D117" s="23"/>
      <c r="E117" s="44"/>
      <c r="F117" s="21"/>
      <c r="G117" s="21"/>
      <c r="H117" s="21"/>
      <c r="I117" s="21"/>
      <c r="J117" s="21"/>
      <c r="K117" s="21"/>
    </row>
    <row r="118" spans="2:11" x14ac:dyDescent="0.3">
      <c r="B118" s="35"/>
      <c r="C118" s="31"/>
      <c r="D118" s="23"/>
      <c r="E118" s="44"/>
      <c r="F118" s="21"/>
      <c r="G118" s="21"/>
      <c r="H118" s="21"/>
      <c r="I118" s="21"/>
      <c r="J118" s="21"/>
      <c r="K118" s="21"/>
    </row>
    <row r="119" spans="2:11" x14ac:dyDescent="0.3">
      <c r="B119" s="35"/>
      <c r="C119" s="31"/>
      <c r="D119" s="23"/>
      <c r="E119" s="44"/>
      <c r="F119" s="21"/>
      <c r="G119" s="21"/>
      <c r="H119" s="21"/>
      <c r="I119" s="21"/>
      <c r="J119" s="21"/>
      <c r="K119" s="21"/>
    </row>
    <row r="120" spans="2:11" x14ac:dyDescent="0.3">
      <c r="B120" s="35"/>
      <c r="C120" s="31"/>
      <c r="D120" s="23"/>
      <c r="E120" s="44"/>
      <c r="F120" s="21"/>
      <c r="G120" s="21"/>
      <c r="H120" s="21"/>
      <c r="I120" s="21"/>
      <c r="J120" s="21"/>
      <c r="K120" s="21"/>
    </row>
    <row r="121" spans="2:11" x14ac:dyDescent="0.3">
      <c r="B121" s="35"/>
      <c r="C121" s="31"/>
      <c r="D121" s="23"/>
      <c r="E121" s="44"/>
      <c r="F121" s="21"/>
      <c r="G121" s="21"/>
      <c r="H121" s="21"/>
      <c r="I121" s="21"/>
      <c r="J121" s="21"/>
      <c r="K121" s="21"/>
    </row>
    <row r="122" spans="2:11" x14ac:dyDescent="0.3">
      <c r="B122" s="35"/>
      <c r="C122" s="31"/>
      <c r="D122" s="23"/>
      <c r="F122" s="21"/>
      <c r="G122" s="21"/>
      <c r="H122" s="21"/>
      <c r="I122" s="21"/>
      <c r="J122" s="21"/>
      <c r="K122" s="21"/>
    </row>
    <row r="123" spans="2:11" x14ac:dyDescent="0.3">
      <c r="B123" s="35"/>
      <c r="C123" s="31"/>
      <c r="D123" s="23"/>
      <c r="F123" s="21"/>
      <c r="G123" s="21"/>
      <c r="H123" s="21"/>
      <c r="I123" s="21"/>
      <c r="J123" s="21"/>
      <c r="K123" s="21"/>
    </row>
    <row r="124" spans="2:11" x14ac:dyDescent="0.3">
      <c r="B124" s="35"/>
      <c r="C124" s="31"/>
      <c r="D124" s="23"/>
      <c r="F124" s="21"/>
      <c r="G124" s="21"/>
      <c r="H124" s="21"/>
      <c r="I124" s="21"/>
      <c r="J124" s="21"/>
      <c r="K124" s="21"/>
    </row>
    <row r="125" spans="2:11" x14ac:dyDescent="0.3">
      <c r="B125" s="35"/>
      <c r="C125" s="31"/>
      <c r="D125" s="23"/>
      <c r="F125" s="21"/>
      <c r="G125" s="21"/>
      <c r="H125" s="21"/>
      <c r="I125" s="21"/>
      <c r="J125" s="21"/>
      <c r="K125" s="21"/>
    </row>
    <row r="126" spans="2:11" x14ac:dyDescent="0.3">
      <c r="B126" s="35"/>
      <c r="C126" s="31"/>
      <c r="D126" s="23"/>
      <c r="F126" s="21"/>
      <c r="G126" s="21"/>
      <c r="H126" s="21"/>
      <c r="I126" s="21"/>
      <c r="J126" s="21"/>
      <c r="K126" s="21"/>
    </row>
    <row r="127" spans="2:11" x14ac:dyDescent="0.3">
      <c r="B127" s="35"/>
      <c r="C127" s="31"/>
      <c r="D127" s="23"/>
      <c r="F127" s="21"/>
      <c r="G127" s="21"/>
      <c r="H127" s="21"/>
      <c r="I127" s="21"/>
      <c r="J127" s="21"/>
      <c r="K127" s="21"/>
    </row>
    <row r="128" spans="2:11" x14ac:dyDescent="0.3">
      <c r="B128" s="35"/>
      <c r="C128" s="31"/>
      <c r="D128" s="23"/>
      <c r="F128" s="21"/>
      <c r="G128" s="21"/>
      <c r="H128" s="21"/>
      <c r="I128" s="21"/>
      <c r="J128" s="21"/>
      <c r="K128" s="21"/>
    </row>
    <row r="129" spans="2:11" x14ac:dyDescent="0.3">
      <c r="B129" s="35"/>
      <c r="C129" s="31"/>
      <c r="D129" s="23"/>
      <c r="F129" s="21"/>
      <c r="G129" s="21"/>
      <c r="H129" s="21"/>
      <c r="I129" s="21"/>
      <c r="J129" s="21"/>
      <c r="K129" s="21"/>
    </row>
    <row r="130" spans="2:11" x14ac:dyDescent="0.3">
      <c r="B130" s="35"/>
      <c r="C130" s="31"/>
      <c r="D130" s="23"/>
      <c r="F130" s="21"/>
      <c r="G130" s="21"/>
      <c r="H130" s="21"/>
      <c r="I130" s="21"/>
      <c r="J130" s="21"/>
      <c r="K130" s="21"/>
    </row>
    <row r="131" spans="2:11" x14ac:dyDescent="0.3">
      <c r="B131" s="35"/>
      <c r="C131" s="31"/>
      <c r="D131" s="23"/>
      <c r="F131" s="21"/>
      <c r="G131" s="21"/>
      <c r="H131" s="21"/>
      <c r="I131" s="21"/>
      <c r="J131" s="21"/>
      <c r="K131" s="21"/>
    </row>
    <row r="132" spans="2:11" x14ac:dyDescent="0.3">
      <c r="B132" s="35"/>
      <c r="C132" s="31"/>
      <c r="D132" s="23"/>
      <c r="F132" s="21"/>
      <c r="G132" s="21"/>
      <c r="H132" s="21"/>
      <c r="I132" s="21"/>
      <c r="J132" s="21"/>
      <c r="K132" s="21"/>
    </row>
    <row r="133" spans="2:11" x14ac:dyDescent="0.3">
      <c r="B133" s="35"/>
      <c r="C133" s="31"/>
      <c r="D133" s="23"/>
      <c r="F133" s="21"/>
      <c r="G133" s="21"/>
      <c r="H133" s="21"/>
      <c r="I133" s="21"/>
      <c r="J133" s="21"/>
      <c r="K133" s="21"/>
    </row>
    <row r="134" spans="2:11" x14ac:dyDescent="0.3">
      <c r="B134" s="35"/>
      <c r="C134" s="31"/>
      <c r="D134" s="23"/>
      <c r="F134" s="21"/>
      <c r="G134" s="21"/>
      <c r="H134" s="21"/>
      <c r="I134" s="21"/>
      <c r="J134" s="21"/>
      <c r="K134" s="21"/>
    </row>
    <row r="135" spans="2:11" x14ac:dyDescent="0.3">
      <c r="B135" s="35"/>
      <c r="C135" s="31"/>
      <c r="D135" s="23"/>
      <c r="F135" s="21"/>
      <c r="G135" s="21"/>
      <c r="H135" s="21"/>
      <c r="I135" s="21"/>
      <c r="J135" s="21"/>
      <c r="K135" s="21"/>
    </row>
    <row r="136" spans="2:11" x14ac:dyDescent="0.3">
      <c r="B136" s="35"/>
      <c r="C136" s="31"/>
      <c r="D136" s="23"/>
      <c r="F136" s="21"/>
      <c r="G136" s="21"/>
      <c r="H136" s="21"/>
      <c r="I136" s="21"/>
      <c r="J136" s="21"/>
      <c r="K136" s="21"/>
    </row>
    <row r="137" spans="2:11" x14ac:dyDescent="0.3">
      <c r="B137" s="35"/>
      <c r="C137" s="31"/>
      <c r="D137" s="23"/>
      <c r="F137" s="21"/>
      <c r="G137" s="21"/>
      <c r="H137" s="21"/>
      <c r="I137" s="21"/>
      <c r="J137" s="21"/>
      <c r="K137" s="21"/>
    </row>
    <row r="138" spans="2:11" x14ac:dyDescent="0.3">
      <c r="B138" s="35"/>
      <c r="C138" s="31"/>
      <c r="D138" s="23"/>
      <c r="F138" s="21"/>
      <c r="G138" s="21"/>
      <c r="H138" s="21"/>
      <c r="I138" s="21"/>
      <c r="J138" s="21"/>
      <c r="K138" s="21"/>
    </row>
    <row r="139" spans="2:11" x14ac:dyDescent="0.3">
      <c r="B139" s="35"/>
      <c r="C139" s="31"/>
      <c r="D139" s="23"/>
      <c r="F139" s="21"/>
      <c r="G139" s="21"/>
      <c r="H139" s="21"/>
      <c r="I139" s="21"/>
      <c r="J139" s="21"/>
      <c r="K139" s="21"/>
    </row>
    <row r="140" spans="2:11" x14ac:dyDescent="0.3">
      <c r="B140" s="35"/>
      <c r="C140" s="31"/>
      <c r="D140" s="23"/>
      <c r="F140" s="21"/>
      <c r="G140" s="21"/>
      <c r="H140" s="21"/>
      <c r="I140" s="21"/>
      <c r="J140" s="21"/>
      <c r="K140" s="21"/>
    </row>
    <row r="141" spans="2:11" x14ac:dyDescent="0.3">
      <c r="B141" s="35"/>
      <c r="C141" s="31"/>
      <c r="D141" s="23"/>
      <c r="F141" s="21"/>
      <c r="G141" s="21"/>
      <c r="H141" s="21"/>
      <c r="I141" s="21"/>
      <c r="J141" s="21"/>
      <c r="K141" s="21"/>
    </row>
    <row r="142" spans="2:11" x14ac:dyDescent="0.3">
      <c r="B142" s="35"/>
      <c r="C142" s="31"/>
      <c r="D142" s="23"/>
      <c r="F142" s="21"/>
      <c r="G142" s="21"/>
      <c r="H142" s="21"/>
      <c r="I142" s="21"/>
      <c r="J142" s="21"/>
      <c r="K142" s="21"/>
    </row>
    <row r="143" spans="2:11" x14ac:dyDescent="0.3">
      <c r="B143" s="35"/>
      <c r="C143" s="31"/>
      <c r="D143" s="23"/>
      <c r="F143" s="21"/>
      <c r="G143" s="21"/>
      <c r="H143" s="21"/>
      <c r="I143" s="21"/>
      <c r="J143" s="21"/>
      <c r="K143" s="21"/>
    </row>
    <row r="144" spans="2:11" x14ac:dyDescent="0.3">
      <c r="B144" s="35"/>
      <c r="C144" s="31"/>
      <c r="D144" s="23"/>
      <c r="F144" s="21"/>
      <c r="G144" s="21"/>
      <c r="H144" s="21"/>
      <c r="I144" s="21"/>
      <c r="J144" s="21"/>
      <c r="K144" s="21"/>
    </row>
    <row r="145" spans="2:11" x14ac:dyDescent="0.3">
      <c r="B145" s="35"/>
      <c r="C145" s="31"/>
      <c r="D145" s="23"/>
      <c r="F145" s="21"/>
      <c r="G145" s="21"/>
      <c r="H145" s="21"/>
      <c r="I145" s="21"/>
      <c r="J145" s="21"/>
      <c r="K145" s="21"/>
    </row>
    <row r="146" spans="2:11" x14ac:dyDescent="0.3">
      <c r="B146" s="35"/>
      <c r="C146" s="31"/>
      <c r="D146" s="23"/>
      <c r="F146" s="21"/>
      <c r="G146" s="21"/>
      <c r="H146" s="21"/>
      <c r="I146" s="21"/>
      <c r="J146" s="21"/>
      <c r="K146" s="21"/>
    </row>
    <row r="147" spans="2:11" x14ac:dyDescent="0.3">
      <c r="B147" s="35"/>
      <c r="C147" s="31"/>
      <c r="D147" s="23"/>
      <c r="F147" s="21"/>
      <c r="G147" s="21"/>
      <c r="H147" s="21"/>
      <c r="I147" s="21"/>
      <c r="J147" s="21"/>
      <c r="K147" s="21"/>
    </row>
    <row r="148" spans="2:11" x14ac:dyDescent="0.3">
      <c r="B148" s="35"/>
      <c r="C148" s="31"/>
      <c r="D148" s="23"/>
      <c r="F148" s="21"/>
      <c r="G148" s="21"/>
      <c r="H148" s="21"/>
      <c r="I148" s="21"/>
      <c r="J148" s="21"/>
      <c r="K148" s="21"/>
    </row>
    <row r="149" spans="2:11" x14ac:dyDescent="0.3">
      <c r="B149" s="35"/>
      <c r="C149" s="31"/>
      <c r="D149" s="23"/>
      <c r="F149" s="21"/>
      <c r="G149" s="21"/>
      <c r="H149" s="21"/>
      <c r="I149" s="21"/>
      <c r="J149" s="21"/>
      <c r="K149" s="21"/>
    </row>
    <row r="150" spans="2:11" x14ac:dyDescent="0.3">
      <c r="B150" s="35"/>
      <c r="C150" s="31"/>
      <c r="D150" s="23"/>
      <c r="F150" s="21"/>
      <c r="G150" s="21"/>
      <c r="H150" s="21"/>
      <c r="I150" s="21"/>
      <c r="J150" s="21"/>
      <c r="K150" s="21"/>
    </row>
    <row r="151" spans="2:11" x14ac:dyDescent="0.3">
      <c r="B151" s="35"/>
      <c r="C151" s="31"/>
      <c r="D151" s="23"/>
      <c r="F151" s="21"/>
      <c r="G151" s="21"/>
      <c r="H151" s="21"/>
      <c r="I151" s="21"/>
      <c r="J151" s="21"/>
      <c r="K151" s="21"/>
    </row>
    <row r="152" spans="2:11" x14ac:dyDescent="0.3">
      <c r="B152" s="35"/>
      <c r="C152" s="31"/>
      <c r="D152" s="23"/>
      <c r="F152" s="21"/>
      <c r="G152" s="21"/>
      <c r="H152" s="21"/>
      <c r="I152" s="21"/>
      <c r="J152" s="21"/>
      <c r="K152" s="21"/>
    </row>
    <row r="153" spans="2:11" x14ac:dyDescent="0.3">
      <c r="B153" s="35"/>
      <c r="C153" s="31"/>
      <c r="D153" s="23"/>
      <c r="F153" s="21"/>
      <c r="G153" s="21"/>
      <c r="H153" s="21"/>
      <c r="I153" s="21"/>
      <c r="J153" s="21"/>
      <c r="K153" s="21"/>
    </row>
    <row r="154" spans="2:11" x14ac:dyDescent="0.3">
      <c r="B154" s="35"/>
      <c r="C154" s="31"/>
      <c r="D154" s="23"/>
      <c r="F154" s="21"/>
      <c r="G154" s="21"/>
      <c r="H154" s="21"/>
      <c r="I154" s="21"/>
      <c r="J154" s="21"/>
      <c r="K154" s="21"/>
    </row>
    <row r="155" spans="2:11" x14ac:dyDescent="0.3">
      <c r="B155" s="35"/>
      <c r="C155" s="31"/>
      <c r="D155" s="23"/>
      <c r="F155" s="21"/>
      <c r="G155" s="21"/>
      <c r="H155" s="21"/>
      <c r="I155" s="21"/>
      <c r="J155" s="21"/>
      <c r="K155" s="21"/>
    </row>
    <row r="156" spans="2:11" x14ac:dyDescent="0.3">
      <c r="B156" s="35"/>
      <c r="C156" s="31"/>
      <c r="D156" s="23"/>
      <c r="F156" s="21"/>
      <c r="G156" s="21"/>
      <c r="H156" s="21"/>
      <c r="I156" s="21"/>
      <c r="J156" s="21"/>
      <c r="K156" s="21"/>
    </row>
    <row r="157" spans="2:11" x14ac:dyDescent="0.3">
      <c r="B157" s="35"/>
      <c r="C157" s="31"/>
      <c r="D157" s="23"/>
      <c r="F157" s="21"/>
      <c r="G157" s="21"/>
      <c r="H157" s="21"/>
      <c r="I157" s="21"/>
      <c r="J157" s="21"/>
      <c r="K157" s="21"/>
    </row>
    <row r="158" spans="2:11" x14ac:dyDescent="0.3">
      <c r="B158" s="35"/>
      <c r="C158" s="31"/>
      <c r="D158" s="23"/>
      <c r="F158" s="21"/>
      <c r="G158" s="21"/>
      <c r="H158" s="21"/>
      <c r="I158" s="21"/>
      <c r="J158" s="21"/>
      <c r="K158" s="21"/>
    </row>
    <row r="159" spans="2:11" x14ac:dyDescent="0.3">
      <c r="B159" s="35"/>
      <c r="C159" s="31"/>
      <c r="D159" s="23"/>
      <c r="F159" s="21"/>
      <c r="G159" s="21"/>
      <c r="H159" s="21"/>
      <c r="I159" s="21"/>
      <c r="J159" s="21"/>
      <c r="K159" s="21"/>
    </row>
    <row r="160" spans="2:11" x14ac:dyDescent="0.3">
      <c r="B160" s="35"/>
      <c r="C160" s="31"/>
      <c r="D160" s="23"/>
      <c r="F160" s="21"/>
      <c r="G160" s="21"/>
      <c r="H160" s="21"/>
      <c r="I160" s="21"/>
      <c r="J160" s="21"/>
      <c r="K160" s="21"/>
    </row>
    <row r="161" spans="2:11" x14ac:dyDescent="0.3">
      <c r="B161" s="35"/>
      <c r="C161" s="31"/>
      <c r="D161" s="23"/>
      <c r="F161" s="21"/>
      <c r="G161" s="21"/>
      <c r="H161" s="21"/>
      <c r="I161" s="21"/>
      <c r="J161" s="21"/>
      <c r="K161" s="21"/>
    </row>
    <row r="162" spans="2:11" x14ac:dyDescent="0.3">
      <c r="B162" s="35"/>
      <c r="C162" s="31"/>
      <c r="D162" s="23"/>
      <c r="F162" s="21"/>
      <c r="G162" s="21"/>
      <c r="H162" s="21"/>
      <c r="I162" s="21"/>
      <c r="J162" s="21"/>
      <c r="K162" s="21"/>
    </row>
    <row r="163" spans="2:11" x14ac:dyDescent="0.3">
      <c r="B163" s="35"/>
      <c r="C163" s="31"/>
      <c r="D163" s="23"/>
      <c r="F163" s="21"/>
      <c r="G163" s="21"/>
      <c r="H163" s="21"/>
      <c r="I163" s="21"/>
      <c r="J163" s="21"/>
      <c r="K163" s="21"/>
    </row>
    <row r="164" spans="2:11" x14ac:dyDescent="0.3">
      <c r="B164" s="35"/>
      <c r="C164" s="31"/>
      <c r="D164" s="23"/>
      <c r="F164" s="21"/>
      <c r="G164" s="21"/>
      <c r="H164" s="21"/>
      <c r="I164" s="21"/>
      <c r="J164" s="21"/>
      <c r="K164" s="21"/>
    </row>
    <row r="165" spans="2:11" x14ac:dyDescent="0.3">
      <c r="B165" s="35"/>
      <c r="C165" s="31"/>
      <c r="D165" s="23"/>
      <c r="F165" s="21"/>
      <c r="G165" s="21"/>
      <c r="H165" s="21"/>
      <c r="I165" s="21"/>
      <c r="J165" s="21"/>
      <c r="K165" s="21"/>
    </row>
    <row r="166" spans="2:11" x14ac:dyDescent="0.3">
      <c r="B166" s="35"/>
      <c r="C166" s="31"/>
      <c r="D166" s="23"/>
      <c r="F166" s="21"/>
      <c r="G166" s="21"/>
      <c r="H166" s="21"/>
      <c r="I166" s="21"/>
      <c r="J166" s="21"/>
      <c r="K166" s="21"/>
    </row>
    <row r="167" spans="2:11" x14ac:dyDescent="0.3">
      <c r="B167" s="35"/>
      <c r="C167" s="31"/>
      <c r="D167" s="23"/>
      <c r="F167" s="21"/>
      <c r="G167" s="21"/>
      <c r="H167" s="21"/>
      <c r="I167" s="21"/>
      <c r="J167" s="21"/>
      <c r="K167" s="21"/>
    </row>
    <row r="168" spans="2:11" x14ac:dyDescent="0.3">
      <c r="B168" s="35"/>
      <c r="C168" s="31"/>
      <c r="D168" s="23"/>
      <c r="F168" s="21"/>
      <c r="G168" s="21"/>
      <c r="H168" s="21"/>
      <c r="I168" s="21"/>
      <c r="J168" s="21"/>
      <c r="K168" s="21"/>
    </row>
    <row r="169" spans="2:11" x14ac:dyDescent="0.3">
      <c r="B169" s="35"/>
      <c r="C169" s="31"/>
      <c r="D169" s="23"/>
      <c r="F169" s="21"/>
      <c r="G169" s="21"/>
      <c r="H169" s="21"/>
      <c r="I169" s="21"/>
      <c r="J169" s="21"/>
      <c r="K169" s="21"/>
    </row>
    <row r="170" spans="2:11" x14ac:dyDescent="0.3">
      <c r="B170" s="35"/>
      <c r="C170" s="31"/>
      <c r="D170" s="23"/>
      <c r="F170" s="21"/>
      <c r="G170" s="21"/>
      <c r="H170" s="21"/>
      <c r="I170" s="21"/>
      <c r="J170" s="21"/>
      <c r="K170" s="21"/>
    </row>
    <row r="171" spans="2:11" x14ac:dyDescent="0.3">
      <c r="B171" s="35"/>
      <c r="C171" s="31"/>
      <c r="D171" s="23"/>
      <c r="F171" s="21"/>
      <c r="G171" s="21"/>
      <c r="H171" s="21"/>
      <c r="I171" s="21"/>
      <c r="J171" s="21"/>
      <c r="K171" s="21"/>
    </row>
    <row r="172" spans="2:11" x14ac:dyDescent="0.3">
      <c r="B172" s="35"/>
      <c r="C172" s="31"/>
      <c r="D172" s="23"/>
      <c r="F172" s="21"/>
      <c r="G172" s="21"/>
      <c r="H172" s="21"/>
      <c r="I172" s="21"/>
      <c r="J172" s="21"/>
      <c r="K172" s="21"/>
    </row>
    <row r="173" spans="2:11" x14ac:dyDescent="0.3">
      <c r="B173" s="35"/>
      <c r="C173" s="31"/>
      <c r="D173" s="23"/>
      <c r="F173" s="21"/>
      <c r="G173" s="21"/>
      <c r="H173" s="21"/>
      <c r="I173" s="21"/>
      <c r="J173" s="21"/>
      <c r="K173" s="21"/>
    </row>
    <row r="174" spans="2:11" x14ac:dyDescent="0.3">
      <c r="B174" s="35"/>
      <c r="C174" s="31"/>
      <c r="D174" s="23"/>
      <c r="F174" s="21"/>
      <c r="G174" s="21"/>
      <c r="H174" s="21"/>
      <c r="I174" s="21"/>
      <c r="J174" s="21"/>
      <c r="K174" s="21"/>
    </row>
    <row r="175" spans="2:11" x14ac:dyDescent="0.3">
      <c r="B175" s="35"/>
      <c r="C175" s="31"/>
      <c r="D175" s="23"/>
      <c r="F175" s="21"/>
      <c r="G175" s="21"/>
      <c r="H175" s="21"/>
      <c r="I175" s="21"/>
      <c r="J175" s="21"/>
      <c r="K175" s="21"/>
    </row>
    <row r="176" spans="2:11" x14ac:dyDescent="0.3">
      <c r="B176" s="35"/>
      <c r="C176" s="31"/>
      <c r="D176" s="23"/>
      <c r="F176" s="21"/>
      <c r="G176" s="21"/>
      <c r="H176" s="21"/>
      <c r="I176" s="21"/>
      <c r="J176" s="21"/>
      <c r="K176" s="21"/>
    </row>
    <row r="177" spans="2:11" x14ac:dyDescent="0.3">
      <c r="B177" s="35"/>
      <c r="C177" s="31"/>
      <c r="D177" s="23"/>
      <c r="F177" s="21"/>
      <c r="G177" s="21"/>
      <c r="H177" s="21"/>
      <c r="I177" s="21"/>
      <c r="J177" s="21"/>
      <c r="K177" s="21"/>
    </row>
    <row r="178" spans="2:11" x14ac:dyDescent="0.3">
      <c r="B178" s="35"/>
      <c r="C178" s="31"/>
      <c r="D178" s="23"/>
      <c r="F178" s="21"/>
      <c r="G178" s="21"/>
      <c r="H178" s="21"/>
      <c r="I178" s="21"/>
      <c r="J178" s="21"/>
      <c r="K178" s="21"/>
    </row>
    <row r="179" spans="2:11" x14ac:dyDescent="0.3">
      <c r="B179" s="35"/>
      <c r="C179" s="31"/>
      <c r="D179" s="23"/>
      <c r="F179" s="21"/>
      <c r="G179" s="21"/>
      <c r="H179" s="21"/>
      <c r="I179" s="21"/>
      <c r="J179" s="21"/>
      <c r="K179" s="21"/>
    </row>
    <row r="180" spans="2:11" x14ac:dyDescent="0.3">
      <c r="B180" s="35"/>
      <c r="C180" s="31"/>
      <c r="D180" s="23"/>
      <c r="F180" s="21"/>
      <c r="G180" s="21"/>
      <c r="H180" s="21"/>
      <c r="I180" s="21"/>
      <c r="J180" s="21"/>
      <c r="K180" s="21"/>
    </row>
    <row r="181" spans="2:11" x14ac:dyDescent="0.3">
      <c r="B181" s="35"/>
      <c r="C181" s="31"/>
      <c r="D181" s="23"/>
      <c r="F181" s="21"/>
      <c r="G181" s="21"/>
      <c r="H181" s="21"/>
      <c r="I181" s="21"/>
      <c r="J181" s="21"/>
      <c r="K181" s="21"/>
    </row>
    <row r="182" spans="2:11" x14ac:dyDescent="0.3">
      <c r="B182" s="35"/>
      <c r="C182" s="31"/>
      <c r="D182" s="23"/>
      <c r="F182" s="21"/>
      <c r="G182" s="21"/>
      <c r="H182" s="21"/>
      <c r="I182" s="21"/>
      <c r="J182" s="21"/>
      <c r="K182" s="21"/>
    </row>
    <row r="183" spans="2:11" x14ac:dyDescent="0.3">
      <c r="B183" s="35"/>
      <c r="C183" s="31"/>
      <c r="D183" s="23"/>
      <c r="F183" s="21"/>
      <c r="G183" s="21"/>
      <c r="H183" s="21"/>
      <c r="I183" s="21"/>
      <c r="J183" s="21"/>
      <c r="K183" s="21"/>
    </row>
    <row r="184" spans="2:11" x14ac:dyDescent="0.3">
      <c r="B184" s="35"/>
      <c r="C184" s="31"/>
      <c r="D184" s="23"/>
      <c r="F184" s="21"/>
      <c r="G184" s="21"/>
      <c r="H184" s="21"/>
      <c r="I184" s="21"/>
      <c r="J184" s="21"/>
      <c r="K184" s="21"/>
    </row>
    <row r="185" spans="2:11" x14ac:dyDescent="0.3">
      <c r="B185" s="35"/>
      <c r="C185" s="31"/>
      <c r="D185" s="23"/>
      <c r="F185" s="21"/>
      <c r="G185" s="21"/>
      <c r="H185" s="21"/>
      <c r="I185" s="21"/>
      <c r="J185" s="21"/>
      <c r="K185" s="21"/>
    </row>
    <row r="186" spans="2:11" x14ac:dyDescent="0.3">
      <c r="B186" s="35"/>
      <c r="C186" s="31"/>
      <c r="D186" s="23"/>
      <c r="F186" s="21"/>
      <c r="G186" s="21"/>
      <c r="H186" s="21"/>
      <c r="I186" s="21"/>
      <c r="J186" s="21"/>
      <c r="K186" s="21"/>
    </row>
    <row r="187" spans="2:11" x14ac:dyDescent="0.3">
      <c r="B187" s="35"/>
      <c r="C187" s="31"/>
      <c r="D187" s="23"/>
      <c r="F187" s="21"/>
      <c r="G187" s="21"/>
      <c r="H187" s="21"/>
      <c r="I187" s="21"/>
      <c r="J187" s="21"/>
      <c r="K187" s="21"/>
    </row>
    <row r="188" spans="2:11" x14ac:dyDescent="0.3">
      <c r="B188" s="35"/>
      <c r="C188" s="31"/>
      <c r="D188" s="23"/>
      <c r="F188" s="21"/>
      <c r="G188" s="21"/>
      <c r="H188" s="21"/>
      <c r="I188" s="21"/>
      <c r="J188" s="21"/>
      <c r="K188" s="21"/>
    </row>
    <row r="189" spans="2:11" x14ac:dyDescent="0.3">
      <c r="B189" s="35"/>
      <c r="C189" s="31"/>
      <c r="D189" s="23"/>
      <c r="F189" s="21"/>
      <c r="G189" s="21"/>
      <c r="H189" s="21"/>
      <c r="I189" s="21"/>
      <c r="J189" s="21"/>
      <c r="K189" s="21"/>
    </row>
    <row r="190" spans="2:11" x14ac:dyDescent="0.3">
      <c r="B190" s="35"/>
      <c r="C190" s="31"/>
      <c r="D190" s="23"/>
      <c r="F190" s="21"/>
      <c r="G190" s="21"/>
      <c r="H190" s="21"/>
      <c r="I190" s="21"/>
      <c r="J190" s="21"/>
      <c r="K190" s="21"/>
    </row>
    <row r="191" spans="2:11" x14ac:dyDescent="0.3">
      <c r="B191" s="35"/>
      <c r="C191" s="31"/>
      <c r="D191" s="23"/>
      <c r="F191" s="21"/>
      <c r="G191" s="21"/>
      <c r="H191" s="21"/>
      <c r="I191" s="21"/>
      <c r="J191" s="21"/>
      <c r="K191" s="21"/>
    </row>
    <row r="192" spans="2:11" x14ac:dyDescent="0.3">
      <c r="B192" s="35"/>
      <c r="C192" s="31"/>
      <c r="D192" s="23"/>
      <c r="F192" s="21"/>
      <c r="G192" s="21"/>
      <c r="H192" s="21"/>
      <c r="I192" s="21"/>
      <c r="J192" s="21"/>
      <c r="K192" s="21"/>
    </row>
    <row r="193" spans="2:11" x14ac:dyDescent="0.3">
      <c r="B193" s="35"/>
      <c r="C193" s="31"/>
      <c r="D193" s="23"/>
      <c r="F193" s="21"/>
      <c r="G193" s="21"/>
      <c r="H193" s="21"/>
      <c r="I193" s="21"/>
      <c r="J193" s="21"/>
      <c r="K193" s="21"/>
    </row>
    <row r="194" spans="2:11" x14ac:dyDescent="0.3">
      <c r="B194" s="35"/>
      <c r="C194" s="31"/>
      <c r="D194" s="23"/>
      <c r="F194" s="21"/>
      <c r="G194" s="21"/>
      <c r="H194" s="21"/>
      <c r="I194" s="21"/>
      <c r="J194" s="21"/>
      <c r="K194" s="21"/>
    </row>
    <row r="195" spans="2:11" x14ac:dyDescent="0.3">
      <c r="B195" s="35"/>
      <c r="C195" s="31"/>
      <c r="D195" s="23"/>
      <c r="F195" s="21"/>
      <c r="G195" s="21"/>
      <c r="H195" s="21"/>
      <c r="I195" s="21"/>
      <c r="J195" s="21"/>
      <c r="K195" s="21"/>
    </row>
    <row r="196" spans="2:11" x14ac:dyDescent="0.3">
      <c r="B196" s="35"/>
      <c r="C196" s="31"/>
      <c r="D196" s="23"/>
      <c r="F196" s="21"/>
      <c r="G196" s="21"/>
      <c r="H196" s="21"/>
      <c r="I196" s="21"/>
      <c r="J196" s="21"/>
      <c r="K196" s="21"/>
    </row>
    <row r="197" spans="2:11" x14ac:dyDescent="0.3">
      <c r="B197" s="35"/>
      <c r="C197" s="31"/>
      <c r="D197" s="23"/>
      <c r="F197" s="21"/>
      <c r="G197" s="21"/>
      <c r="H197" s="21"/>
      <c r="I197" s="21"/>
      <c r="J197" s="21"/>
      <c r="K197" s="21"/>
    </row>
    <row r="198" spans="2:11" x14ac:dyDescent="0.3">
      <c r="B198" s="35"/>
      <c r="C198" s="31"/>
      <c r="D198" s="23"/>
      <c r="F198" s="21"/>
      <c r="G198" s="21"/>
      <c r="H198" s="21"/>
      <c r="I198" s="21"/>
      <c r="J198" s="21"/>
      <c r="K198" s="21"/>
    </row>
    <row r="199" spans="2:11" x14ac:dyDescent="0.3">
      <c r="B199" s="35"/>
      <c r="C199" s="31"/>
      <c r="D199" s="23"/>
      <c r="F199" s="21"/>
      <c r="G199" s="21"/>
      <c r="H199" s="21"/>
      <c r="I199" s="21"/>
      <c r="J199" s="21"/>
      <c r="K199" s="21"/>
    </row>
    <row r="200" spans="2:11" x14ac:dyDescent="0.3">
      <c r="B200" s="35"/>
      <c r="C200" s="31"/>
      <c r="D200" s="23"/>
      <c r="F200" s="21"/>
      <c r="G200" s="21"/>
      <c r="H200" s="21"/>
      <c r="I200" s="21"/>
      <c r="J200" s="21"/>
      <c r="K200" s="21"/>
    </row>
    <row r="201" spans="2:11" x14ac:dyDescent="0.3">
      <c r="B201" s="35"/>
      <c r="C201" s="31"/>
      <c r="D201" s="23"/>
      <c r="F201" s="21"/>
      <c r="G201" s="21"/>
      <c r="H201" s="21"/>
      <c r="I201" s="21"/>
      <c r="J201" s="21"/>
      <c r="K201" s="21"/>
    </row>
    <row r="202" spans="2:11" x14ac:dyDescent="0.3">
      <c r="B202" s="35"/>
      <c r="C202" s="31"/>
      <c r="D202" s="23"/>
      <c r="F202" s="21"/>
      <c r="G202" s="21"/>
      <c r="H202" s="21"/>
      <c r="I202" s="21"/>
      <c r="J202" s="21"/>
      <c r="K202" s="21"/>
    </row>
    <row r="203" spans="2:11" x14ac:dyDescent="0.3">
      <c r="B203" s="35"/>
      <c r="C203" s="31"/>
      <c r="D203" s="23"/>
      <c r="F203" s="21"/>
      <c r="G203" s="21"/>
      <c r="H203" s="21"/>
      <c r="I203" s="21"/>
      <c r="J203" s="21"/>
      <c r="K203" s="21"/>
    </row>
    <row r="204" spans="2:11" x14ac:dyDescent="0.3">
      <c r="B204" s="35"/>
      <c r="C204" s="31"/>
      <c r="D204" s="23"/>
      <c r="F204" s="21"/>
      <c r="G204" s="21"/>
      <c r="H204" s="21"/>
      <c r="I204" s="21"/>
      <c r="J204" s="21"/>
      <c r="K204" s="21"/>
    </row>
    <row r="205" spans="2:11" x14ac:dyDescent="0.3">
      <c r="B205" s="35"/>
      <c r="C205" s="31"/>
      <c r="D205" s="23"/>
      <c r="F205" s="21"/>
      <c r="G205" s="21"/>
      <c r="H205" s="21"/>
      <c r="I205" s="21"/>
      <c r="J205" s="21"/>
      <c r="K205" s="21"/>
    </row>
    <row r="206" spans="2:11" x14ac:dyDescent="0.3">
      <c r="B206" s="35"/>
      <c r="C206" s="31"/>
      <c r="D206" s="23"/>
      <c r="F206" s="21"/>
      <c r="G206" s="21"/>
      <c r="H206" s="21"/>
      <c r="I206" s="21"/>
      <c r="J206" s="21"/>
      <c r="K206" s="21"/>
    </row>
    <row r="207" spans="2:11" x14ac:dyDescent="0.3">
      <c r="B207" s="35"/>
      <c r="C207" s="31"/>
      <c r="D207" s="23"/>
      <c r="F207" s="21"/>
      <c r="G207" s="21"/>
      <c r="H207" s="21"/>
      <c r="I207" s="21"/>
      <c r="J207" s="21"/>
      <c r="K207" s="21"/>
    </row>
    <row r="208" spans="2:11" x14ac:dyDescent="0.3">
      <c r="B208" s="35"/>
      <c r="C208" s="31"/>
      <c r="D208" s="23"/>
      <c r="F208" s="21"/>
      <c r="G208" s="21"/>
      <c r="H208" s="21"/>
      <c r="I208" s="21"/>
      <c r="J208" s="21"/>
      <c r="K208" s="21"/>
    </row>
    <row r="209" spans="2:11" x14ac:dyDescent="0.3">
      <c r="B209" s="35"/>
      <c r="C209" s="31"/>
      <c r="D209" s="23"/>
      <c r="F209" s="21"/>
      <c r="G209" s="21"/>
      <c r="H209" s="21"/>
      <c r="I209" s="21"/>
      <c r="J209" s="21"/>
      <c r="K209" s="21"/>
    </row>
    <row r="210" spans="2:11" x14ac:dyDescent="0.3">
      <c r="B210" s="35"/>
      <c r="C210" s="31"/>
      <c r="D210" s="23"/>
      <c r="F210" s="21"/>
      <c r="G210" s="21"/>
      <c r="H210" s="21"/>
      <c r="I210" s="21"/>
      <c r="J210" s="21"/>
      <c r="K210" s="21"/>
    </row>
    <row r="211" spans="2:11" x14ac:dyDescent="0.3">
      <c r="B211" s="35"/>
      <c r="C211" s="31"/>
      <c r="D211" s="23"/>
      <c r="F211" s="21"/>
      <c r="G211" s="21"/>
      <c r="H211" s="21"/>
      <c r="I211" s="21"/>
      <c r="J211" s="21"/>
      <c r="K211" s="21"/>
    </row>
    <row r="212" spans="2:11" x14ac:dyDescent="0.3">
      <c r="B212" s="35"/>
      <c r="C212" s="31"/>
      <c r="D212" s="23"/>
      <c r="F212" s="21"/>
      <c r="G212" s="21"/>
      <c r="H212" s="21"/>
      <c r="I212" s="21"/>
      <c r="J212" s="21"/>
      <c r="K212" s="21"/>
    </row>
    <row r="213" spans="2:11" x14ac:dyDescent="0.3">
      <c r="B213" s="35"/>
      <c r="C213" s="31"/>
      <c r="D213" s="23"/>
      <c r="F213" s="21"/>
      <c r="G213" s="21"/>
      <c r="H213" s="21"/>
      <c r="I213" s="21"/>
      <c r="J213" s="21"/>
      <c r="K213" s="21"/>
    </row>
    <row r="214" spans="2:11" x14ac:dyDescent="0.3">
      <c r="B214" s="35"/>
      <c r="C214" s="31"/>
      <c r="D214" s="23"/>
      <c r="E214" s="23"/>
      <c r="F214" s="21"/>
      <c r="G214" s="21"/>
      <c r="H214" s="21"/>
      <c r="I214" s="21"/>
      <c r="J214" s="21"/>
      <c r="K214" s="21"/>
    </row>
    <row r="215" spans="2:11" x14ac:dyDescent="0.3">
      <c r="B215" s="35"/>
      <c r="C215" s="31"/>
      <c r="D215" s="23"/>
      <c r="E215" s="23"/>
      <c r="F215" s="21"/>
      <c r="G215" s="21"/>
      <c r="H215" s="21"/>
      <c r="I215" s="21"/>
      <c r="J215" s="21"/>
      <c r="K215" s="21"/>
    </row>
    <row r="216" spans="2:11" x14ac:dyDescent="0.3">
      <c r="B216" s="35"/>
      <c r="C216" s="31"/>
      <c r="D216" s="23"/>
      <c r="E216" s="23"/>
      <c r="F216" s="21"/>
      <c r="G216" s="21"/>
      <c r="H216" s="21"/>
      <c r="I216" s="21"/>
      <c r="J216" s="21"/>
      <c r="K216" s="21"/>
    </row>
    <row r="217" spans="2:11" x14ac:dyDescent="0.3">
      <c r="B217" s="35"/>
      <c r="C217" s="31"/>
      <c r="D217" s="23"/>
      <c r="E217" s="23"/>
      <c r="F217" s="21"/>
      <c r="G217" s="21"/>
      <c r="H217" s="21"/>
      <c r="I217" s="21"/>
      <c r="J217" s="21"/>
      <c r="K217" s="21"/>
    </row>
    <row r="218" spans="2:11" x14ac:dyDescent="0.3">
      <c r="B218" s="35"/>
      <c r="C218" s="31"/>
      <c r="D218" s="23"/>
      <c r="E218" s="23"/>
      <c r="F218" s="21"/>
      <c r="G218" s="21"/>
      <c r="H218" s="21"/>
      <c r="I218" s="21"/>
      <c r="J218" s="21"/>
      <c r="K218" s="21"/>
    </row>
    <row r="219" spans="2:11" x14ac:dyDescent="0.3">
      <c r="B219" s="35"/>
      <c r="C219" s="31"/>
      <c r="D219" s="23"/>
      <c r="E219" s="23"/>
      <c r="F219" s="21"/>
      <c r="G219" s="21"/>
      <c r="H219" s="21"/>
      <c r="I219" s="21"/>
      <c r="J219" s="21"/>
      <c r="K219" s="21"/>
    </row>
    <row r="220" spans="2:11" x14ac:dyDescent="0.3">
      <c r="B220" s="35"/>
      <c r="C220" s="31"/>
      <c r="D220" s="23"/>
      <c r="E220" s="23"/>
      <c r="F220" s="21"/>
      <c r="G220" s="21"/>
      <c r="H220" s="21"/>
      <c r="I220" s="21"/>
      <c r="J220" s="21"/>
      <c r="K220" s="21"/>
    </row>
    <row r="221" spans="2:11" x14ac:dyDescent="0.3">
      <c r="B221" s="35"/>
      <c r="C221" s="31"/>
      <c r="D221" s="23"/>
      <c r="E221" s="23"/>
      <c r="F221" s="21"/>
      <c r="G221" s="21"/>
      <c r="H221" s="21"/>
      <c r="I221" s="21"/>
      <c r="J221" s="21"/>
      <c r="K221" s="21"/>
    </row>
    <row r="222" spans="2:11" x14ac:dyDescent="0.3">
      <c r="B222" s="35"/>
      <c r="C222" s="31"/>
      <c r="D222" s="23"/>
      <c r="E222" s="23"/>
      <c r="F222" s="21"/>
      <c r="G222" s="21"/>
      <c r="H222" s="21"/>
      <c r="I222" s="21"/>
      <c r="J222" s="21"/>
      <c r="K222" s="21"/>
    </row>
    <row r="223" spans="2:11" x14ac:dyDescent="0.3">
      <c r="B223" s="35"/>
      <c r="C223" s="31"/>
      <c r="D223" s="23"/>
      <c r="E223" s="23"/>
      <c r="F223" s="21"/>
      <c r="G223" s="21"/>
      <c r="H223" s="21"/>
      <c r="I223" s="21"/>
      <c r="J223" s="21"/>
      <c r="K223" s="21"/>
    </row>
    <row r="224" spans="2:11" x14ac:dyDescent="0.3">
      <c r="B224" s="35"/>
      <c r="C224" s="31"/>
      <c r="D224" s="23"/>
      <c r="E224" s="23"/>
      <c r="F224" s="21"/>
      <c r="G224" s="21"/>
      <c r="H224" s="21"/>
      <c r="I224" s="21"/>
      <c r="J224" s="21"/>
      <c r="K224" s="21"/>
    </row>
    <row r="225" spans="2:11" x14ac:dyDescent="0.3">
      <c r="B225" s="35"/>
      <c r="C225" s="31"/>
      <c r="D225" s="23"/>
      <c r="E225" s="23"/>
      <c r="F225" s="21"/>
      <c r="G225" s="21"/>
      <c r="H225" s="21"/>
      <c r="I225" s="21"/>
      <c r="J225" s="21"/>
      <c r="K225" s="21"/>
    </row>
    <row r="226" spans="2:11" x14ac:dyDescent="0.3">
      <c r="B226" s="35"/>
      <c r="C226" s="31"/>
      <c r="D226" s="23"/>
      <c r="E226" s="23"/>
      <c r="F226" s="21"/>
      <c r="G226" s="21"/>
      <c r="H226" s="21"/>
      <c r="I226" s="21"/>
      <c r="J226" s="21"/>
      <c r="K226" s="21"/>
    </row>
    <row r="227" spans="2:11" x14ac:dyDescent="0.3">
      <c r="B227" s="35"/>
      <c r="C227" s="31"/>
      <c r="D227" s="23"/>
      <c r="E227" s="23"/>
      <c r="F227" s="21"/>
      <c r="G227" s="21"/>
      <c r="H227" s="21"/>
      <c r="I227" s="21"/>
      <c r="J227" s="21"/>
      <c r="K227" s="21"/>
    </row>
    <row r="228" spans="2:11" x14ac:dyDescent="0.3">
      <c r="B228" s="35"/>
      <c r="C228" s="31"/>
      <c r="D228" s="23"/>
      <c r="E228" s="23"/>
      <c r="F228" s="21"/>
      <c r="G228" s="21"/>
      <c r="H228" s="21"/>
      <c r="I228" s="21"/>
      <c r="J228" s="21"/>
      <c r="K228" s="21"/>
    </row>
    <row r="229" spans="2:11" x14ac:dyDescent="0.3">
      <c r="B229" s="35"/>
      <c r="C229" s="31"/>
      <c r="D229" s="23"/>
      <c r="E229" s="23"/>
      <c r="F229" s="21"/>
      <c r="G229" s="21"/>
      <c r="H229" s="21"/>
      <c r="I229" s="21"/>
      <c r="J229" s="21"/>
      <c r="K229" s="21"/>
    </row>
    <row r="230" spans="2:11" x14ac:dyDescent="0.3">
      <c r="B230" s="35"/>
      <c r="C230" s="31"/>
      <c r="D230" s="23"/>
      <c r="E230" s="23"/>
      <c r="F230" s="21"/>
      <c r="G230" s="21"/>
      <c r="H230" s="21"/>
      <c r="I230" s="21"/>
      <c r="J230" s="21"/>
      <c r="K230" s="21"/>
    </row>
    <row r="231" spans="2:11" x14ac:dyDescent="0.3">
      <c r="B231" s="35"/>
      <c r="C231" s="31"/>
      <c r="D231" s="23"/>
      <c r="E231" s="23"/>
      <c r="F231" s="21"/>
      <c r="G231" s="21"/>
      <c r="H231" s="21"/>
      <c r="I231" s="21"/>
      <c r="J231" s="21"/>
      <c r="K231" s="21"/>
    </row>
    <row r="232" spans="2:11" x14ac:dyDescent="0.3">
      <c r="B232" s="35"/>
      <c r="C232" s="31"/>
      <c r="D232" s="23"/>
      <c r="E232" s="23"/>
      <c r="F232" s="21"/>
      <c r="G232" s="21"/>
      <c r="H232" s="21"/>
      <c r="I232" s="21"/>
      <c r="J232" s="21"/>
      <c r="K232" s="21"/>
    </row>
    <row r="233" spans="2:11" x14ac:dyDescent="0.3">
      <c r="B233" s="35"/>
      <c r="C233" s="31"/>
      <c r="D233" s="23"/>
      <c r="E233" s="23"/>
      <c r="F233" s="21"/>
      <c r="G233" s="21"/>
      <c r="H233" s="21"/>
      <c r="I233" s="21"/>
      <c r="J233" s="21"/>
      <c r="K233" s="21"/>
    </row>
    <row r="234" spans="2:11" x14ac:dyDescent="0.3">
      <c r="B234" s="35"/>
      <c r="C234" s="31"/>
      <c r="D234" s="23"/>
      <c r="E234" s="23"/>
      <c r="F234" s="21"/>
      <c r="G234" s="21"/>
      <c r="H234" s="21"/>
      <c r="I234" s="21"/>
      <c r="J234" s="21"/>
      <c r="K234" s="21"/>
    </row>
    <row r="235" spans="2:11" x14ac:dyDescent="0.3">
      <c r="B235" s="35"/>
      <c r="C235" s="31"/>
      <c r="D235" s="23"/>
      <c r="E235" s="23"/>
      <c r="F235" s="21"/>
      <c r="G235" s="21"/>
      <c r="H235" s="21"/>
      <c r="I235" s="21"/>
      <c r="J235" s="21"/>
      <c r="K235" s="21"/>
    </row>
    <row r="236" spans="2:11" x14ac:dyDescent="0.3">
      <c r="B236" s="35"/>
      <c r="C236" s="31"/>
      <c r="D236" s="23"/>
      <c r="E236" s="23"/>
      <c r="F236" s="21"/>
      <c r="G236" s="21"/>
      <c r="H236" s="21"/>
      <c r="I236" s="21"/>
      <c r="J236" s="21"/>
      <c r="K236" s="21"/>
    </row>
    <row r="237" spans="2:11" x14ac:dyDescent="0.3">
      <c r="B237" s="35"/>
      <c r="C237" s="31"/>
      <c r="D237" s="23"/>
      <c r="E237" s="23"/>
      <c r="F237" s="21"/>
      <c r="G237" s="21"/>
      <c r="H237" s="21"/>
      <c r="I237" s="21"/>
      <c r="J237" s="21"/>
      <c r="K237" s="21"/>
    </row>
    <row r="238" spans="2:11" x14ac:dyDescent="0.3">
      <c r="B238" s="35"/>
      <c r="C238" s="31"/>
      <c r="D238" s="23"/>
      <c r="E238" s="23"/>
      <c r="F238" s="21"/>
      <c r="G238" s="21"/>
      <c r="H238" s="21"/>
      <c r="I238" s="21"/>
      <c r="J238" s="21"/>
      <c r="K238" s="21"/>
    </row>
    <row r="239" spans="2:11" x14ac:dyDescent="0.3">
      <c r="B239" s="35"/>
      <c r="C239" s="31"/>
      <c r="D239" s="23"/>
      <c r="E239" s="23"/>
      <c r="F239" s="21"/>
      <c r="G239" s="21"/>
      <c r="H239" s="21"/>
      <c r="I239" s="21"/>
      <c r="J239" s="21"/>
      <c r="K239" s="21"/>
    </row>
    <row r="240" spans="2:11" x14ac:dyDescent="0.3">
      <c r="B240" s="35"/>
      <c r="C240" s="31"/>
      <c r="D240" s="23"/>
      <c r="E240" s="23"/>
      <c r="F240" s="21"/>
      <c r="G240" s="21"/>
      <c r="H240" s="21"/>
      <c r="I240" s="21"/>
      <c r="J240" s="21"/>
      <c r="K240" s="21"/>
    </row>
    <row r="241" spans="2:11" x14ac:dyDescent="0.3">
      <c r="B241" s="35"/>
      <c r="C241" s="31"/>
      <c r="D241" s="23"/>
      <c r="E241" s="23"/>
      <c r="F241" s="21"/>
      <c r="G241" s="21"/>
      <c r="H241" s="21"/>
      <c r="I241" s="21"/>
      <c r="J241" s="21"/>
      <c r="K241" s="21"/>
    </row>
    <row r="242" spans="2:11" x14ac:dyDescent="0.3">
      <c r="B242" s="35"/>
      <c r="C242" s="31"/>
      <c r="D242" s="23"/>
      <c r="E242" s="23"/>
      <c r="F242" s="21"/>
      <c r="G242" s="21"/>
      <c r="H242" s="21"/>
      <c r="I242" s="21"/>
      <c r="J242" s="21"/>
      <c r="K242" s="21"/>
    </row>
    <row r="243" spans="2:11" x14ac:dyDescent="0.3">
      <c r="B243" s="35"/>
      <c r="C243" s="31"/>
      <c r="D243" s="23"/>
      <c r="E243" s="23"/>
      <c r="F243" s="21"/>
      <c r="G243" s="21"/>
      <c r="H243" s="21"/>
      <c r="I243" s="21"/>
      <c r="J243" s="21"/>
      <c r="K243" s="21"/>
    </row>
    <row r="244" spans="2:11" x14ac:dyDescent="0.3">
      <c r="B244" s="35"/>
      <c r="C244" s="31"/>
      <c r="D244" s="23"/>
      <c r="E244" s="23"/>
      <c r="F244" s="21"/>
      <c r="G244" s="21"/>
      <c r="H244" s="21"/>
      <c r="I244" s="21"/>
      <c r="J244" s="21"/>
      <c r="K244" s="21"/>
    </row>
    <row r="245" spans="2:11" x14ac:dyDescent="0.3">
      <c r="B245" s="35"/>
      <c r="C245" s="31"/>
      <c r="D245" s="23"/>
      <c r="E245" s="23"/>
      <c r="F245" s="21"/>
      <c r="G245" s="21"/>
      <c r="H245" s="21"/>
      <c r="I245" s="21"/>
      <c r="J245" s="21"/>
      <c r="K245" s="21"/>
    </row>
    <row r="246" spans="2:11" x14ac:dyDescent="0.3">
      <c r="B246" s="35"/>
      <c r="C246" s="31"/>
      <c r="D246" s="23"/>
      <c r="E246" s="23"/>
      <c r="F246" s="21"/>
      <c r="G246" s="21"/>
      <c r="H246" s="21"/>
      <c r="I246" s="21"/>
      <c r="J246" s="21"/>
      <c r="K246" s="21"/>
    </row>
    <row r="247" spans="2:11" x14ac:dyDescent="0.3">
      <c r="B247" s="35"/>
      <c r="C247" s="31"/>
      <c r="D247" s="23"/>
      <c r="E247" s="23"/>
      <c r="F247" s="21"/>
      <c r="G247" s="21"/>
      <c r="H247" s="21"/>
      <c r="I247" s="21"/>
      <c r="J247" s="21"/>
      <c r="K247" s="21"/>
    </row>
    <row r="248" spans="2:11" x14ac:dyDescent="0.3">
      <c r="B248" s="35"/>
      <c r="C248" s="31"/>
      <c r="D248" s="23"/>
      <c r="E248" s="23"/>
      <c r="F248" s="21"/>
      <c r="G248" s="21"/>
      <c r="H248" s="21"/>
      <c r="I248" s="21"/>
      <c r="J248" s="21"/>
      <c r="K248" s="21"/>
    </row>
    <row r="249" spans="2:11" x14ac:dyDescent="0.3">
      <c r="B249" s="35"/>
      <c r="C249" s="31"/>
      <c r="D249" s="23"/>
      <c r="E249" s="23"/>
      <c r="F249" s="21"/>
      <c r="G249" s="21"/>
      <c r="H249" s="21"/>
      <c r="I249" s="21"/>
      <c r="J249" s="21"/>
      <c r="K249" s="21"/>
    </row>
    <row r="250" spans="2:11" x14ac:dyDescent="0.3">
      <c r="B250" s="35"/>
      <c r="C250" s="31"/>
      <c r="D250" s="23"/>
      <c r="E250" s="23"/>
      <c r="F250" s="21"/>
      <c r="G250" s="21"/>
      <c r="H250" s="21"/>
      <c r="I250" s="21"/>
      <c r="J250" s="21"/>
      <c r="K250" s="21"/>
    </row>
    <row r="251" spans="2:11" x14ac:dyDescent="0.3">
      <c r="B251" s="35"/>
      <c r="C251" s="31"/>
      <c r="D251" s="23"/>
      <c r="E251" s="23"/>
      <c r="F251" s="21"/>
      <c r="G251" s="21"/>
      <c r="H251" s="21"/>
      <c r="I251" s="21"/>
      <c r="J251" s="21"/>
      <c r="K251" s="21"/>
    </row>
    <row r="252" spans="2:11" x14ac:dyDescent="0.3">
      <c r="B252" s="35"/>
      <c r="C252" s="31"/>
      <c r="D252" s="23"/>
      <c r="E252" s="23"/>
      <c r="F252" s="21"/>
      <c r="G252" s="21"/>
      <c r="H252" s="21"/>
      <c r="I252" s="21"/>
      <c r="J252" s="21"/>
      <c r="K252" s="21"/>
    </row>
    <row r="253" spans="2:11" x14ac:dyDescent="0.3">
      <c r="B253" s="35"/>
      <c r="C253" s="31"/>
      <c r="D253" s="23"/>
      <c r="E253" s="23"/>
      <c r="F253" s="21"/>
      <c r="G253" s="21"/>
      <c r="H253" s="21"/>
      <c r="I253" s="21"/>
      <c r="J253" s="21"/>
      <c r="K253" s="21"/>
    </row>
    <row r="254" spans="2:11" x14ac:dyDescent="0.3">
      <c r="B254" s="35"/>
      <c r="C254" s="31"/>
      <c r="D254" s="23"/>
      <c r="E254" s="23"/>
      <c r="F254" s="21"/>
      <c r="G254" s="21"/>
      <c r="H254" s="21"/>
      <c r="I254" s="21"/>
      <c r="J254" s="21"/>
      <c r="K254" s="21"/>
    </row>
    <row r="255" spans="2:11" x14ac:dyDescent="0.3">
      <c r="B255" s="35"/>
      <c r="C255" s="31"/>
      <c r="D255" s="23"/>
      <c r="E255" s="23"/>
      <c r="F255" s="21"/>
      <c r="G255" s="21"/>
      <c r="H255" s="21"/>
      <c r="I255" s="21"/>
      <c r="J255" s="21"/>
      <c r="K255" s="21"/>
    </row>
    <row r="256" spans="2:11" x14ac:dyDescent="0.3">
      <c r="B256" s="35"/>
      <c r="C256" s="31"/>
      <c r="D256" s="23"/>
      <c r="E256" s="23"/>
      <c r="F256" s="21"/>
      <c r="G256" s="21"/>
      <c r="H256" s="21"/>
      <c r="I256" s="21"/>
      <c r="J256" s="21"/>
      <c r="K256" s="21"/>
    </row>
    <row r="257" spans="2:11" x14ac:dyDescent="0.3">
      <c r="B257" s="35"/>
      <c r="C257" s="31"/>
      <c r="D257" s="23"/>
      <c r="E257" s="23"/>
      <c r="F257" s="21"/>
      <c r="G257" s="21"/>
      <c r="H257" s="21"/>
      <c r="I257" s="21"/>
      <c r="J257" s="21"/>
      <c r="K257" s="21"/>
    </row>
    <row r="258" spans="2:11" x14ac:dyDescent="0.3">
      <c r="B258" s="35"/>
      <c r="C258" s="31"/>
      <c r="D258" s="23"/>
      <c r="E258" s="23"/>
      <c r="F258" s="21"/>
      <c r="G258" s="21"/>
      <c r="H258" s="21"/>
      <c r="I258" s="21"/>
      <c r="J258" s="21"/>
      <c r="K258" s="21"/>
    </row>
    <row r="259" spans="2:11" x14ac:dyDescent="0.3">
      <c r="B259" s="35"/>
      <c r="C259" s="31"/>
      <c r="D259" s="23"/>
      <c r="E259" s="23"/>
      <c r="F259" s="21"/>
      <c r="G259" s="21"/>
      <c r="H259" s="21"/>
      <c r="I259" s="21"/>
      <c r="J259" s="21"/>
      <c r="K259" s="21"/>
    </row>
    <row r="260" spans="2:11" x14ac:dyDescent="0.3">
      <c r="B260" s="35"/>
      <c r="C260" s="31"/>
      <c r="D260" s="23"/>
      <c r="E260" s="23"/>
      <c r="F260" s="21"/>
      <c r="G260" s="21"/>
      <c r="H260" s="21"/>
      <c r="I260" s="21"/>
      <c r="J260" s="21"/>
      <c r="K260" s="21"/>
    </row>
    <row r="261" spans="2:11" x14ac:dyDescent="0.3">
      <c r="B261" s="35"/>
      <c r="C261" s="31"/>
      <c r="D261" s="23"/>
      <c r="E261" s="23"/>
      <c r="F261" s="21"/>
      <c r="G261" s="21"/>
      <c r="H261" s="21"/>
      <c r="I261" s="21"/>
      <c r="J261" s="21"/>
      <c r="K261" s="21"/>
    </row>
    <row r="262" spans="2:11" x14ac:dyDescent="0.3">
      <c r="B262" s="35"/>
      <c r="C262" s="31"/>
      <c r="D262" s="23"/>
      <c r="E262" s="23"/>
      <c r="F262" s="21"/>
      <c r="G262" s="21"/>
      <c r="H262" s="21"/>
      <c r="I262" s="21"/>
      <c r="J262" s="21"/>
      <c r="K262" s="21"/>
    </row>
    <row r="263" spans="2:11" x14ac:dyDescent="0.3">
      <c r="B263" s="35"/>
      <c r="C263" s="31"/>
      <c r="D263" s="23"/>
      <c r="E263" s="23"/>
      <c r="F263" s="21"/>
      <c r="G263" s="21"/>
      <c r="H263" s="21"/>
      <c r="I263" s="21"/>
      <c r="J263" s="21"/>
      <c r="K263" s="21"/>
    </row>
    <row r="264" spans="2:11" x14ac:dyDescent="0.3">
      <c r="B264" s="35"/>
      <c r="C264" s="31"/>
      <c r="D264" s="23"/>
      <c r="E264" s="23"/>
      <c r="F264" s="21"/>
      <c r="G264" s="21"/>
      <c r="H264" s="21"/>
      <c r="I264" s="21"/>
      <c r="J264" s="21"/>
      <c r="K264" s="21"/>
    </row>
    <row r="265" spans="2:11" x14ac:dyDescent="0.3">
      <c r="B265" s="35"/>
      <c r="C265" s="31"/>
      <c r="D265" s="23"/>
      <c r="E265" s="23"/>
      <c r="F265" s="21"/>
      <c r="G265" s="21"/>
      <c r="H265" s="21"/>
      <c r="I265" s="21"/>
      <c r="J265" s="21"/>
      <c r="K265" s="21"/>
    </row>
    <row r="266" spans="2:11" x14ac:dyDescent="0.3">
      <c r="B266" s="31"/>
      <c r="C266" s="31"/>
      <c r="D266" s="23"/>
      <c r="E266" s="23"/>
      <c r="F266" s="21"/>
      <c r="G266" s="21"/>
      <c r="H266" s="21"/>
      <c r="I266" s="21"/>
      <c r="J266" s="21"/>
      <c r="K266" s="21"/>
    </row>
    <row r="267" spans="2:11" x14ac:dyDescent="0.3">
      <c r="B267" s="31"/>
      <c r="C267" s="31"/>
      <c r="D267" s="23"/>
      <c r="E267" s="23"/>
      <c r="F267" s="21"/>
      <c r="G267" s="21"/>
      <c r="H267" s="21"/>
      <c r="I267" s="21"/>
      <c r="J267" s="21"/>
      <c r="K267" s="21"/>
    </row>
    <row r="268" spans="2:11" x14ac:dyDescent="0.3">
      <c r="B268" s="31"/>
      <c r="C268" s="31"/>
      <c r="D268" s="23"/>
      <c r="E268" s="23"/>
      <c r="F268" s="21"/>
      <c r="G268" s="21"/>
      <c r="H268" s="21"/>
      <c r="I268" s="21"/>
      <c r="J268" s="21"/>
      <c r="K268" s="21"/>
    </row>
    <row r="269" spans="2:11" x14ac:dyDescent="0.3">
      <c r="B269" s="31"/>
      <c r="C269" s="31"/>
      <c r="D269" s="23"/>
      <c r="E269" s="23"/>
      <c r="F269" s="21"/>
      <c r="G269" s="21"/>
      <c r="H269" s="21"/>
      <c r="I269" s="21"/>
      <c r="J269" s="21"/>
      <c r="K269" s="21"/>
    </row>
    <row r="270" spans="2:11" x14ac:dyDescent="0.3">
      <c r="B270" s="31"/>
      <c r="C270" s="31"/>
      <c r="D270" s="23"/>
      <c r="E270" s="23"/>
      <c r="F270" s="21"/>
      <c r="G270" s="21"/>
      <c r="H270" s="21"/>
      <c r="I270" s="21"/>
      <c r="J270" s="21"/>
      <c r="K270" s="21"/>
    </row>
    <row r="271" spans="2:11" x14ac:dyDescent="0.3">
      <c r="B271" s="31"/>
      <c r="C271" s="31"/>
      <c r="D271" s="23"/>
      <c r="E271" s="23"/>
      <c r="F271" s="21"/>
      <c r="G271" s="21"/>
      <c r="H271" s="21"/>
      <c r="I271" s="21"/>
      <c r="J271" s="21"/>
      <c r="K271" s="21"/>
    </row>
  </sheetData>
  <sheetProtection formatCells="0" formatColumns="0" formatRows="0" sort="0"/>
  <phoneticPr fontId="12"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zoomScaleNormal="100" workbookViewId="0">
      <pane ySplit="1" topLeftCell="A62" activePane="bottomLeft" state="frozen"/>
      <selection pane="bottomLeft" activeCell="J6" sqref="J6"/>
    </sheetView>
  </sheetViews>
  <sheetFormatPr baseColWidth="10" defaultColWidth="11.44140625" defaultRowHeight="14.4" x14ac:dyDescent="0.3"/>
  <cols>
    <col min="1" max="1" width="4.6640625" customWidth="1"/>
    <col min="2" max="2" width="11.44140625" style="33"/>
    <col min="3" max="3" width="11" style="33" bestFit="1" customWidth="1"/>
    <col min="4" max="4" width="15.44140625" style="19" bestFit="1" customWidth="1"/>
    <col min="5" max="5" width="8.44140625" style="19" customWidth="1"/>
    <col min="6" max="6" width="1.33203125" style="19" hidden="1" customWidth="1"/>
    <col min="7" max="7" width="20.77734375" style="19" customWidth="1"/>
    <col min="8" max="8" width="81.44140625" style="34" customWidth="1"/>
    <col min="9" max="9" width="80.33203125" style="34" customWidth="1"/>
    <col min="10" max="10" width="31.33203125" style="18" customWidth="1"/>
    <col min="11" max="11" width="31.44140625" customWidth="1"/>
  </cols>
  <sheetData>
    <row r="1" spans="2:11" s="51" customFormat="1" ht="53.25" customHeight="1" x14ac:dyDescent="0.3">
      <c r="B1" s="54" t="s">
        <v>31</v>
      </c>
      <c r="C1" s="54" t="s">
        <v>32</v>
      </c>
      <c r="D1" s="55" t="s">
        <v>33</v>
      </c>
      <c r="E1" s="49" t="s">
        <v>41</v>
      </c>
      <c r="F1" s="49" t="s">
        <v>42</v>
      </c>
      <c r="G1" s="49" t="s">
        <v>43</v>
      </c>
      <c r="H1" s="59" t="s">
        <v>35</v>
      </c>
      <c r="I1" s="59" t="s">
        <v>44</v>
      </c>
      <c r="J1" s="58" t="s">
        <v>38</v>
      </c>
      <c r="K1" s="50" t="s">
        <v>39</v>
      </c>
    </row>
    <row r="2" spans="2:11" ht="55.2" x14ac:dyDescent="0.3">
      <c r="B2" s="41">
        <v>1</v>
      </c>
      <c r="C2" s="42"/>
      <c r="D2" s="43" t="s">
        <v>40</v>
      </c>
      <c r="E2" s="44">
        <f>IF(D2="leicht",6,IF(D2="mittel",8,IF(D2="schwer",10,xxx)))</f>
        <v>6</v>
      </c>
      <c r="F2" s="44">
        <f>IF(E2=6,25,IF(E2=8,30,IF(E2=10,35,xxx)))</f>
        <v>25</v>
      </c>
      <c r="G2" s="44" t="s">
        <v>666</v>
      </c>
      <c r="H2" s="47" t="s">
        <v>58</v>
      </c>
      <c r="I2" s="45" t="s">
        <v>59</v>
      </c>
      <c r="J2" s="45"/>
      <c r="K2" s="20"/>
    </row>
    <row r="3" spans="2:11" ht="55.2" x14ac:dyDescent="0.3">
      <c r="B3" s="41">
        <v>1</v>
      </c>
      <c r="C3" s="42"/>
      <c r="D3" s="43" t="s">
        <v>40</v>
      </c>
      <c r="E3" s="44">
        <f>IF(D3="leicht",6,IF(D3="mittel",8,IF(D3="schwer",10,xxx)))</f>
        <v>6</v>
      </c>
      <c r="F3" s="44">
        <f>IF(E3=6,25,IF(E3=8,30,IF(E3=10,35,xxx)))</f>
        <v>25</v>
      </c>
      <c r="G3" s="44" t="s">
        <v>667</v>
      </c>
      <c r="H3" s="45" t="s">
        <v>60</v>
      </c>
      <c r="I3" s="45" t="s">
        <v>61</v>
      </c>
      <c r="J3" s="45"/>
      <c r="K3" s="20"/>
    </row>
    <row r="4" spans="2:11" ht="69" x14ac:dyDescent="0.3">
      <c r="B4" s="35">
        <v>1</v>
      </c>
      <c r="C4" s="31"/>
      <c r="D4" s="23" t="s">
        <v>47</v>
      </c>
      <c r="E4" s="23">
        <f>IF(D4="leicht",6,IF(D4="mittel",8,IF(D4="schwer",10,xxx)))</f>
        <v>8</v>
      </c>
      <c r="F4" s="23">
        <f>IF(E4=6,25,IF(E4=8,30,IF(E4=10,35,xxx)))</f>
        <v>30</v>
      </c>
      <c r="G4" s="44" t="s">
        <v>668</v>
      </c>
      <c r="H4" s="21" t="s">
        <v>62</v>
      </c>
      <c r="I4" s="21" t="s">
        <v>63</v>
      </c>
      <c r="J4" s="21"/>
      <c r="K4" s="20"/>
    </row>
    <row r="5" spans="2:11" ht="82.8" x14ac:dyDescent="0.3">
      <c r="B5" s="35">
        <v>1</v>
      </c>
      <c r="C5" s="31"/>
      <c r="D5" s="23" t="s">
        <v>47</v>
      </c>
      <c r="E5" s="23">
        <f>IF(D5="leicht",6,IF(D5="mittel",8,IF(D5="schwer",10,xxx)))</f>
        <v>8</v>
      </c>
      <c r="F5" s="23">
        <f>IF(E5=6,25,IF(E5=8,30,IF(E5=10,35,xxx)))</f>
        <v>30</v>
      </c>
      <c r="G5" s="44" t="s">
        <v>669</v>
      </c>
      <c r="H5" s="21" t="s">
        <v>64</v>
      </c>
      <c r="I5" s="21" t="s">
        <v>65</v>
      </c>
      <c r="J5" s="21"/>
      <c r="K5" s="20"/>
    </row>
    <row r="6" spans="2:11" ht="110.4" x14ac:dyDescent="0.3">
      <c r="B6" s="35">
        <v>1</v>
      </c>
      <c r="C6" s="31"/>
      <c r="D6" s="23" t="s">
        <v>49</v>
      </c>
      <c r="E6" s="23">
        <f>IF(D6="leicht",6,IF(D6="mittel",8,IF(D6="schwer",10,xxx)))</f>
        <v>10</v>
      </c>
      <c r="F6" s="23">
        <f>IF(E6=6,25,IF(E6=8,30,IF(E6=10,35,xxx)))</f>
        <v>35</v>
      </c>
      <c r="G6" s="44" t="s">
        <v>670</v>
      </c>
      <c r="H6" s="21" t="s">
        <v>66</v>
      </c>
      <c r="I6" s="21" t="s">
        <v>67</v>
      </c>
      <c r="J6" s="21"/>
      <c r="K6" s="20"/>
    </row>
    <row r="7" spans="2:11" ht="27.6" x14ac:dyDescent="0.3">
      <c r="B7" s="35">
        <v>1</v>
      </c>
      <c r="C7" s="31"/>
      <c r="D7" s="23" t="s">
        <v>40</v>
      </c>
      <c r="E7" s="23">
        <f>IF(D7="leicht",6,IF(D7="mittel",8,IF(D7="schwer",10,xxx)))</f>
        <v>6</v>
      </c>
      <c r="F7" s="23">
        <f>IF(E7=6,25,IF(E7=8,30,IF(E7=10,35,xxx)))</f>
        <v>25</v>
      </c>
      <c r="G7" s="44" t="s">
        <v>671</v>
      </c>
      <c r="H7" s="21" t="s">
        <v>68</v>
      </c>
      <c r="I7" s="21" t="s">
        <v>69</v>
      </c>
      <c r="J7" s="21"/>
      <c r="K7" s="20"/>
    </row>
    <row r="8" spans="2:11" ht="55.2" x14ac:dyDescent="0.3">
      <c r="B8" s="35">
        <v>1</v>
      </c>
      <c r="C8" s="31"/>
      <c r="D8" s="23" t="s">
        <v>47</v>
      </c>
      <c r="E8" s="23">
        <f>IF(D8="leicht",6,IF(D8="mittel",8,IF(D8="schwer",10,xxx)))</f>
        <v>8</v>
      </c>
      <c r="F8" s="23">
        <f>IF(E8=6,25,IF(E8=8,30,IF(E8=10,35,xxx)))</f>
        <v>30</v>
      </c>
      <c r="G8" s="44" t="s">
        <v>672</v>
      </c>
      <c r="H8" s="21" t="s">
        <v>70</v>
      </c>
      <c r="I8" s="21" t="s">
        <v>71</v>
      </c>
      <c r="J8" s="21"/>
      <c r="K8" s="20"/>
    </row>
    <row r="9" spans="2:11" ht="27.6" x14ac:dyDescent="0.3">
      <c r="B9" s="35">
        <v>1</v>
      </c>
      <c r="C9" s="31"/>
      <c r="D9" s="23" t="s">
        <v>49</v>
      </c>
      <c r="E9" s="23">
        <f>IF(D9="leicht",6,IF(D9="mittel",8,IF(D9="schwer",10,xxx)))</f>
        <v>10</v>
      </c>
      <c r="F9" s="23">
        <f>IF(E9=6,25,IF(E9=8,30,IF(E9=10,35,xxx)))</f>
        <v>35</v>
      </c>
      <c r="G9" s="44" t="s">
        <v>673</v>
      </c>
      <c r="H9" s="21" t="s">
        <v>73</v>
      </c>
      <c r="I9" s="21" t="s">
        <v>72</v>
      </c>
      <c r="J9" s="21" t="s">
        <v>46</v>
      </c>
      <c r="K9" s="20"/>
    </row>
    <row r="10" spans="2:11" ht="41.4" x14ac:dyDescent="0.3">
      <c r="B10" s="35">
        <v>2</v>
      </c>
      <c r="C10" s="31"/>
      <c r="D10" s="23" t="s">
        <v>40</v>
      </c>
      <c r="E10" s="23">
        <f>IF(D10="leicht",6,IF(D10="mittel",8,IF(D10="schwer",10,xxx)))</f>
        <v>6</v>
      </c>
      <c r="F10" s="23">
        <f>IF(E10=6,25,IF(E10=8,30,IF(E10=10,35,xxx)))</f>
        <v>25</v>
      </c>
      <c r="G10" s="44" t="s">
        <v>674</v>
      </c>
      <c r="H10" s="21" t="s">
        <v>74</v>
      </c>
      <c r="I10" s="21" t="s">
        <v>75</v>
      </c>
      <c r="J10" s="21"/>
      <c r="K10" s="20"/>
    </row>
    <row r="11" spans="2:11" ht="41.4" x14ac:dyDescent="0.3">
      <c r="B11" s="35">
        <v>2</v>
      </c>
      <c r="C11" s="31"/>
      <c r="D11" s="23" t="s">
        <v>40</v>
      </c>
      <c r="E11" s="23">
        <f>IF(D11="leicht",6,IF(D11="mittel",8,IF(D11="schwer",10,xxx)))</f>
        <v>6</v>
      </c>
      <c r="F11" s="23">
        <f>IF(E11=6,25,IF(E11=8,30,IF(E11=10,35,xxx)))</f>
        <v>25</v>
      </c>
      <c r="G11" s="44" t="s">
        <v>675</v>
      </c>
      <c r="H11" s="21" t="s">
        <v>76</v>
      </c>
      <c r="I11" s="21" t="s">
        <v>97</v>
      </c>
      <c r="J11" s="21"/>
      <c r="K11" s="20"/>
    </row>
    <row r="12" spans="2:11" ht="41.4" x14ac:dyDescent="0.3">
      <c r="B12" s="35">
        <v>2</v>
      </c>
      <c r="C12" s="31"/>
      <c r="D12" s="23" t="s">
        <v>47</v>
      </c>
      <c r="E12" s="23">
        <f>IF(D12="leicht",6,IF(D12="mittel",8,IF(D12="schwer",10,xxx)))</f>
        <v>8</v>
      </c>
      <c r="F12" s="23">
        <f>IF(E12=6,25,IF(E12=8,30,IF(E12=10,35,xxx)))</f>
        <v>30</v>
      </c>
      <c r="G12" s="44" t="s">
        <v>676</v>
      </c>
      <c r="H12" s="21" t="s">
        <v>77</v>
      </c>
      <c r="I12" s="21" t="s">
        <v>78</v>
      </c>
      <c r="J12" s="21"/>
      <c r="K12" s="20"/>
    </row>
    <row r="13" spans="2:11" ht="41.4" x14ac:dyDescent="0.3">
      <c r="B13" s="35">
        <v>2</v>
      </c>
      <c r="C13" s="31"/>
      <c r="D13" s="23" t="s">
        <v>47</v>
      </c>
      <c r="E13" s="23">
        <f>IF(D13="leicht",6,IF(D13="mittel",8,IF(D13="schwer",10,xxx)))</f>
        <v>8</v>
      </c>
      <c r="F13" s="23">
        <f>IF(E13=6,25,IF(E13=8,30,IF(E13=10,35,xxx)))</f>
        <v>30</v>
      </c>
      <c r="G13" s="44" t="s">
        <v>677</v>
      </c>
      <c r="H13" s="21" t="s">
        <v>79</v>
      </c>
      <c r="I13" s="21" t="s">
        <v>80</v>
      </c>
      <c r="J13" s="21"/>
      <c r="K13" s="20"/>
    </row>
    <row r="14" spans="2:11" ht="55.2" x14ac:dyDescent="0.3">
      <c r="B14" s="35">
        <v>2</v>
      </c>
      <c r="C14" s="31"/>
      <c r="D14" s="23" t="s">
        <v>49</v>
      </c>
      <c r="E14" s="23">
        <f>IF(D14="leicht",6,IF(D14="mittel",8,IF(D14="schwer",10,xxx)))</f>
        <v>10</v>
      </c>
      <c r="F14" s="23">
        <f>IF(E14=6,25,IF(E14=8,30,IF(E14=10,35,xxx)))</f>
        <v>35</v>
      </c>
      <c r="G14" s="44" t="s">
        <v>678</v>
      </c>
      <c r="H14" s="21" t="s">
        <v>81</v>
      </c>
      <c r="I14" s="21" t="s">
        <v>82</v>
      </c>
      <c r="J14" s="21"/>
      <c r="K14" s="20"/>
    </row>
    <row r="15" spans="2:11" ht="82.8" x14ac:dyDescent="0.3">
      <c r="B15" s="35">
        <v>2</v>
      </c>
      <c r="C15" s="31"/>
      <c r="D15" s="23" t="s">
        <v>49</v>
      </c>
      <c r="E15" s="23">
        <f>IF(D15="leicht",6,IF(D15="mittel",8,IF(D15="schwer",10,xxx)))</f>
        <v>10</v>
      </c>
      <c r="F15" s="23">
        <f>IF(E15=6,25,IF(E15=8,30,IF(E15=10,35,xxx)))</f>
        <v>35</v>
      </c>
      <c r="G15" s="44" t="s">
        <v>679</v>
      </c>
      <c r="H15" s="21" t="s">
        <v>83</v>
      </c>
      <c r="I15" s="21" t="s">
        <v>84</v>
      </c>
      <c r="J15" s="21"/>
      <c r="K15" s="20"/>
    </row>
    <row r="16" spans="2:11" ht="27.6" x14ac:dyDescent="0.3">
      <c r="B16" s="35">
        <v>2</v>
      </c>
      <c r="C16" s="31"/>
      <c r="D16" s="23" t="s">
        <v>40</v>
      </c>
      <c r="E16" s="23">
        <f>IF(D16="leicht",6,IF(D16="mittel",8,IF(D16="schwer",10,xxx)))</f>
        <v>6</v>
      </c>
      <c r="F16" s="23">
        <f>IF(E16=6,25,IF(E16=8,30,IF(E16=10,35,xxx)))</f>
        <v>25</v>
      </c>
      <c r="G16" s="44" t="s">
        <v>680</v>
      </c>
      <c r="H16" s="21" t="s">
        <v>85</v>
      </c>
      <c r="I16" s="21" t="s">
        <v>86</v>
      </c>
      <c r="J16" s="21"/>
      <c r="K16" s="20"/>
    </row>
    <row r="17" spans="2:11" ht="41.4" x14ac:dyDescent="0.3">
      <c r="B17" s="35">
        <v>2</v>
      </c>
      <c r="C17" s="31"/>
      <c r="D17" s="23" t="s">
        <v>47</v>
      </c>
      <c r="E17" s="23">
        <f>IF(D17="leicht",6,IF(D17="mittel",8,IF(D17="schwer",10,xxx)))</f>
        <v>8</v>
      </c>
      <c r="F17" s="23">
        <f>IF(E17=6,25,IF(E17=8,30,IF(E17=10,35,xxx)))</f>
        <v>30</v>
      </c>
      <c r="G17" s="44" t="s">
        <v>681</v>
      </c>
      <c r="H17" s="21" t="s">
        <v>87</v>
      </c>
      <c r="I17" s="21" t="s">
        <v>88</v>
      </c>
      <c r="J17" s="21"/>
      <c r="K17" s="20"/>
    </row>
    <row r="18" spans="2:11" ht="41.4" x14ac:dyDescent="0.3">
      <c r="B18" s="35">
        <v>3</v>
      </c>
      <c r="C18" s="31"/>
      <c r="D18" s="23" t="s">
        <v>40</v>
      </c>
      <c r="E18" s="23">
        <f>IF(D18="leicht",6,IF(D18="mittel",8,IF(D18="schwer",10,xxx)))</f>
        <v>6</v>
      </c>
      <c r="F18" s="23">
        <f>IF(E18=6,25,IF(E18=8,30,IF(E18=10,35,xxx)))</f>
        <v>25</v>
      </c>
      <c r="G18" s="44" t="s">
        <v>682</v>
      </c>
      <c r="H18" s="21" t="s">
        <v>89</v>
      </c>
      <c r="I18" s="21" t="s">
        <v>90</v>
      </c>
      <c r="J18" s="21"/>
      <c r="K18" s="20"/>
    </row>
    <row r="19" spans="2:11" ht="55.2" x14ac:dyDescent="0.3">
      <c r="B19" s="35">
        <v>3</v>
      </c>
      <c r="C19" s="31"/>
      <c r="D19" s="23" t="s">
        <v>40</v>
      </c>
      <c r="E19" s="23">
        <f>IF(D19="leicht",6,IF(D19="mittel",8,IF(D19="schwer",10,xxx)))</f>
        <v>6</v>
      </c>
      <c r="F19" s="23">
        <f>IF(E19=6,25,IF(E19=8,30,IF(E19=10,35,xxx)))</f>
        <v>25</v>
      </c>
      <c r="G19" s="44" t="s">
        <v>683</v>
      </c>
      <c r="H19" s="21" t="s">
        <v>91</v>
      </c>
      <c r="I19" s="21" t="s">
        <v>92</v>
      </c>
      <c r="J19" s="21"/>
      <c r="K19" s="20"/>
    </row>
    <row r="20" spans="2:11" ht="27.6" x14ac:dyDescent="0.3">
      <c r="B20" s="35">
        <v>3</v>
      </c>
      <c r="C20" s="31"/>
      <c r="D20" s="23" t="s">
        <v>47</v>
      </c>
      <c r="E20" s="23">
        <f>IF(D20="leicht",6,IF(D20="mittel",8,IF(D20="schwer",10,xxx)))</f>
        <v>8</v>
      </c>
      <c r="F20" s="23">
        <f>IF(E20=6,25,IF(E20=8,30,IF(E20=10,35,xxx)))</f>
        <v>30</v>
      </c>
      <c r="G20" s="44" t="s">
        <v>684</v>
      </c>
      <c r="H20" s="21" t="s">
        <v>93</v>
      </c>
      <c r="I20" s="21" t="s">
        <v>94</v>
      </c>
      <c r="J20" s="21"/>
      <c r="K20" s="20"/>
    </row>
    <row r="21" spans="2:11" ht="110.4" x14ac:dyDescent="0.3">
      <c r="B21" s="35">
        <v>3</v>
      </c>
      <c r="C21" s="31"/>
      <c r="D21" s="23" t="s">
        <v>49</v>
      </c>
      <c r="E21" s="23">
        <f>IF(D21="leicht",6,IF(D21="mittel",8,IF(D21="schwer",10,xxx)))</f>
        <v>10</v>
      </c>
      <c r="F21" s="23">
        <f>IF(E21=6,25,IF(E21=8,30,IF(E21=10,35,xxx)))</f>
        <v>35</v>
      </c>
      <c r="G21" s="44" t="s">
        <v>685</v>
      </c>
      <c r="H21" s="21" t="s">
        <v>95</v>
      </c>
      <c r="I21" s="21" t="s">
        <v>96</v>
      </c>
      <c r="J21" s="21"/>
      <c r="K21" s="20"/>
    </row>
    <row r="22" spans="2:11" ht="69" x14ac:dyDescent="0.3">
      <c r="B22" s="35">
        <v>3</v>
      </c>
      <c r="C22" s="31"/>
      <c r="D22" s="23" t="s">
        <v>47</v>
      </c>
      <c r="E22" s="23">
        <f>IF(D22="leicht",6,IF(D22="mittel",8,IF(D22="schwer",10,xxx)))</f>
        <v>8</v>
      </c>
      <c r="F22" s="23">
        <f>IF(E22=6,25,IF(E22=8,30,IF(E22=10,35,xxx)))</f>
        <v>30</v>
      </c>
      <c r="G22" s="44" t="s">
        <v>686</v>
      </c>
      <c r="H22" s="21" t="s">
        <v>98</v>
      </c>
      <c r="I22" s="21" t="s">
        <v>99</v>
      </c>
      <c r="J22" s="21"/>
      <c r="K22" s="20"/>
    </row>
    <row r="23" spans="2:11" ht="82.8" x14ac:dyDescent="0.3">
      <c r="B23" s="35">
        <v>3</v>
      </c>
      <c r="C23" s="31"/>
      <c r="D23" s="23" t="s">
        <v>49</v>
      </c>
      <c r="E23" s="23">
        <f>IF(D23="leicht",6,IF(D23="mittel",8,IF(D23="schwer",10,xxx)))</f>
        <v>10</v>
      </c>
      <c r="F23" s="23">
        <f>IF(E23=6,25,IF(E23=8,30,IF(E23=10,35,xxx)))</f>
        <v>35</v>
      </c>
      <c r="G23" s="44" t="s">
        <v>687</v>
      </c>
      <c r="H23" s="21" t="s">
        <v>100</v>
      </c>
      <c r="I23" s="21" t="s">
        <v>101</v>
      </c>
      <c r="J23" s="21"/>
      <c r="K23" s="20"/>
    </row>
    <row r="24" spans="2:11" ht="41.4" x14ac:dyDescent="0.3">
      <c r="B24" s="35">
        <v>3</v>
      </c>
      <c r="C24" s="31"/>
      <c r="D24" s="23" t="s">
        <v>40</v>
      </c>
      <c r="E24" s="23">
        <f>IF(D24="leicht",6,IF(D24="mittel",8,IF(D24="schwer",10,xxx)))</f>
        <v>6</v>
      </c>
      <c r="F24" s="23">
        <f>IF(E24=6,25,IF(E24=8,30,IF(E24=10,35,xxx)))</f>
        <v>25</v>
      </c>
      <c r="G24" s="44" t="s">
        <v>688</v>
      </c>
      <c r="H24" s="21" t="s">
        <v>103</v>
      </c>
      <c r="I24" s="21" t="s">
        <v>102</v>
      </c>
      <c r="J24" s="21"/>
      <c r="K24" s="20"/>
    </row>
    <row r="25" spans="2:11" ht="69" x14ac:dyDescent="0.3">
      <c r="B25" s="35">
        <v>3</v>
      </c>
      <c r="C25" s="31"/>
      <c r="D25" s="23" t="s">
        <v>47</v>
      </c>
      <c r="E25" s="23">
        <f>IF(D25="leicht",6,IF(D25="mittel",8,IF(D25="schwer",10,xxx)))</f>
        <v>8</v>
      </c>
      <c r="F25" s="23">
        <f>IF(E25=6,25,IF(E25=8,30,IF(E25=10,35,xxx)))</f>
        <v>30</v>
      </c>
      <c r="G25" s="44" t="s">
        <v>689</v>
      </c>
      <c r="H25" s="21" t="s">
        <v>104</v>
      </c>
      <c r="I25" s="21" t="s">
        <v>105</v>
      </c>
      <c r="J25" s="21"/>
      <c r="K25" s="20"/>
    </row>
    <row r="26" spans="2:11" ht="27.6" x14ac:dyDescent="0.3">
      <c r="B26" s="35">
        <v>4</v>
      </c>
      <c r="C26" s="31"/>
      <c r="D26" s="23" t="s">
        <v>40</v>
      </c>
      <c r="E26" s="23">
        <f>IF(D26="leicht",6,IF(D26="mittel",8,IF(D26="schwer",10,xxx)))</f>
        <v>6</v>
      </c>
      <c r="F26" s="23">
        <f>IF(E26=6,25,IF(E26=8,30,IF(E26=10,35,xxx)))</f>
        <v>25</v>
      </c>
      <c r="G26" s="44" t="s">
        <v>690</v>
      </c>
      <c r="H26" s="21" t="s">
        <v>106</v>
      </c>
      <c r="I26" s="21" t="s">
        <v>107</v>
      </c>
      <c r="J26" s="21"/>
      <c r="K26" s="20"/>
    </row>
    <row r="27" spans="2:11" ht="27.6" x14ac:dyDescent="0.3">
      <c r="B27" s="35">
        <v>4</v>
      </c>
      <c r="C27" s="31"/>
      <c r="D27" s="23" t="s">
        <v>40</v>
      </c>
      <c r="E27" s="23">
        <f>IF(D27="leicht",6,IF(D27="mittel",8,IF(D27="schwer",10,xxx)))</f>
        <v>6</v>
      </c>
      <c r="F27" s="23">
        <f>IF(E27=6,25,IF(E27=8,30,IF(E27=10,35,xxx)))</f>
        <v>25</v>
      </c>
      <c r="G27" s="44" t="s">
        <v>691</v>
      </c>
      <c r="H27" s="21" t="s">
        <v>108</v>
      </c>
      <c r="I27" s="21" t="s">
        <v>109</v>
      </c>
      <c r="J27" s="21"/>
      <c r="K27" s="20"/>
    </row>
    <row r="28" spans="2:11" ht="55.2" x14ac:dyDescent="0.3">
      <c r="B28" s="35">
        <v>4</v>
      </c>
      <c r="C28" s="31"/>
      <c r="D28" s="23" t="s">
        <v>47</v>
      </c>
      <c r="E28" s="23">
        <f>IF(D28="leicht",6,IF(D28="mittel",8,IF(D28="schwer",10,xxx)))</f>
        <v>8</v>
      </c>
      <c r="F28" s="23">
        <f>IF(E28=6,25,IF(E28=8,30,IF(E28=10,35,xxx)))</f>
        <v>30</v>
      </c>
      <c r="G28" s="44" t="s">
        <v>692</v>
      </c>
      <c r="H28" s="21" t="s">
        <v>110</v>
      </c>
      <c r="I28" s="21" t="s">
        <v>111</v>
      </c>
      <c r="J28" s="21"/>
      <c r="K28" s="20"/>
    </row>
    <row r="29" spans="2:11" ht="41.4" x14ac:dyDescent="0.3">
      <c r="B29" s="35">
        <v>4</v>
      </c>
      <c r="C29" s="31"/>
      <c r="D29" s="23" t="s">
        <v>47</v>
      </c>
      <c r="E29" s="23">
        <f>IF(D29="leicht",6,IF(D29="mittel",8,IF(D29="schwer",10,xxx)))</f>
        <v>8</v>
      </c>
      <c r="F29" s="23">
        <f>IF(E29=6,25,IF(E29=8,30,IF(E29=10,35,xxx)))</f>
        <v>30</v>
      </c>
      <c r="G29" s="44" t="s">
        <v>693</v>
      </c>
      <c r="H29" s="21" t="s">
        <v>112</v>
      </c>
      <c r="I29" s="21" t="s">
        <v>113</v>
      </c>
      <c r="J29" s="21"/>
      <c r="K29" s="20"/>
    </row>
    <row r="30" spans="2:11" ht="41.4" x14ac:dyDescent="0.3">
      <c r="B30" s="35">
        <v>4</v>
      </c>
      <c r="C30" s="31"/>
      <c r="D30" s="23" t="s">
        <v>49</v>
      </c>
      <c r="E30" s="23">
        <f>IF(D30="leicht",6,IF(D30="mittel",8,IF(D30="schwer",10,xxx)))</f>
        <v>10</v>
      </c>
      <c r="F30" s="23">
        <f>IF(E30=6,25,IF(E30=8,30,IF(E30=10,35,xxx)))</f>
        <v>35</v>
      </c>
      <c r="G30" s="44" t="s">
        <v>694</v>
      </c>
      <c r="H30" s="21" t="s">
        <v>115</v>
      </c>
      <c r="I30" s="21" t="s">
        <v>116</v>
      </c>
      <c r="J30" s="21" t="s">
        <v>114</v>
      </c>
      <c r="K30" s="20"/>
    </row>
    <row r="31" spans="2:11" ht="124.2" x14ac:dyDescent="0.3">
      <c r="B31" s="35">
        <v>4</v>
      </c>
      <c r="C31" s="31"/>
      <c r="D31" s="23" t="s">
        <v>49</v>
      </c>
      <c r="E31" s="23">
        <f>IF(D31="leicht",6,IF(D31="mittel",8,IF(D31="schwer",10,xxx)))</f>
        <v>10</v>
      </c>
      <c r="F31" s="23">
        <f>IF(E31=6,25,IF(E31=8,30,IF(E31=10,35,xxx)))</f>
        <v>35</v>
      </c>
      <c r="G31" s="44" t="s">
        <v>695</v>
      </c>
      <c r="H31" s="21" t="s">
        <v>117</v>
      </c>
      <c r="I31" s="21" t="s">
        <v>118</v>
      </c>
      <c r="J31" s="21"/>
      <c r="K31" s="20"/>
    </row>
    <row r="32" spans="2:11" ht="82.8" x14ac:dyDescent="0.3">
      <c r="B32" s="35">
        <v>4</v>
      </c>
      <c r="C32" s="31"/>
      <c r="D32" s="23" t="s">
        <v>47</v>
      </c>
      <c r="E32" s="23">
        <f>IF(D32="leicht",6,IF(D32="mittel",8,IF(D32="schwer",10,xxx)))</f>
        <v>8</v>
      </c>
      <c r="F32" s="23">
        <f>IF(E32=6,25,IF(E32=8,30,IF(E32=10,35,xxx)))</f>
        <v>30</v>
      </c>
      <c r="G32" s="44" t="s">
        <v>696</v>
      </c>
      <c r="H32" s="21" t="s">
        <v>119</v>
      </c>
      <c r="I32" s="21" t="s">
        <v>120</v>
      </c>
      <c r="J32" s="21"/>
      <c r="K32" s="20"/>
    </row>
    <row r="33" spans="2:11" ht="55.2" x14ac:dyDescent="0.3">
      <c r="B33" s="35">
        <v>4</v>
      </c>
      <c r="C33" s="31"/>
      <c r="D33" s="23" t="s">
        <v>40</v>
      </c>
      <c r="E33" s="23">
        <f>IF(D33="leicht",6,IF(D33="mittel",8,IF(D33="schwer",10,xxx)))</f>
        <v>6</v>
      </c>
      <c r="F33" s="23">
        <f>IF(E33=6,25,IF(E33=8,30,IF(E33=10,35,xxx)))</f>
        <v>25</v>
      </c>
      <c r="G33" s="44" t="s">
        <v>697</v>
      </c>
      <c r="H33" s="21" t="s">
        <v>121</v>
      </c>
      <c r="I33" s="21" t="s">
        <v>122</v>
      </c>
      <c r="J33" s="21"/>
      <c r="K33" s="20"/>
    </row>
    <row r="34" spans="2:11" ht="41.4" x14ac:dyDescent="0.3">
      <c r="B34" s="35">
        <v>5</v>
      </c>
      <c r="C34" s="31"/>
      <c r="D34" s="23" t="s">
        <v>40</v>
      </c>
      <c r="E34" s="23">
        <f>IF(D34="leicht",6,IF(D34="mittel",8,IF(D34="schwer",10,xxx)))</f>
        <v>6</v>
      </c>
      <c r="F34" s="23">
        <f>IF(E34=6,25,IF(E34=8,30,IF(E34=10,35,xxx)))</f>
        <v>25</v>
      </c>
      <c r="G34" s="44" t="s">
        <v>698</v>
      </c>
      <c r="H34" s="21" t="s">
        <v>123</v>
      </c>
      <c r="I34" s="21" t="s">
        <v>124</v>
      </c>
      <c r="J34" s="21"/>
      <c r="K34" s="20"/>
    </row>
    <row r="35" spans="2:11" ht="27.6" x14ac:dyDescent="0.3">
      <c r="B35" s="35">
        <v>5</v>
      </c>
      <c r="C35" s="31"/>
      <c r="D35" s="23" t="s">
        <v>40</v>
      </c>
      <c r="E35" s="23">
        <f>IF(D35="leicht",6,IF(D35="mittel",8,IF(D35="schwer",10,xxx)))</f>
        <v>6</v>
      </c>
      <c r="F35" s="23">
        <f>IF(E35=6,25,IF(E35=8,30,IF(E35=10,35,xxx)))</f>
        <v>25</v>
      </c>
      <c r="G35" s="44" t="s">
        <v>699</v>
      </c>
      <c r="H35" s="21" t="s">
        <v>125</v>
      </c>
      <c r="I35" s="21" t="s">
        <v>126</v>
      </c>
      <c r="J35" s="21"/>
      <c r="K35" s="20"/>
    </row>
    <row r="36" spans="2:11" ht="69" x14ac:dyDescent="0.3">
      <c r="B36" s="35">
        <v>5</v>
      </c>
      <c r="C36" s="31"/>
      <c r="D36" s="23" t="s">
        <v>47</v>
      </c>
      <c r="E36" s="23">
        <f>IF(D36="leicht",6,IF(D36="mittel",8,IF(D36="schwer",10,xxx)))</f>
        <v>8</v>
      </c>
      <c r="F36" s="23">
        <f>IF(E36=6,25,IF(E36=8,30,IF(E36=10,35,xxx)))</f>
        <v>30</v>
      </c>
      <c r="G36" s="44" t="s">
        <v>700</v>
      </c>
      <c r="H36" s="21" t="s">
        <v>127</v>
      </c>
      <c r="I36" s="21" t="s">
        <v>128</v>
      </c>
      <c r="J36" s="21"/>
      <c r="K36" s="20"/>
    </row>
    <row r="37" spans="2:11" ht="69" x14ac:dyDescent="0.3">
      <c r="B37" s="35">
        <v>5</v>
      </c>
      <c r="C37" s="31"/>
      <c r="D37" s="23" t="s">
        <v>47</v>
      </c>
      <c r="E37" s="23">
        <f>IF(D37="leicht",6,IF(D37="mittel",8,IF(D37="schwer",10,xxx)))</f>
        <v>8</v>
      </c>
      <c r="F37" s="23">
        <f>IF(E37=6,25,IF(E37=8,30,IF(E37=10,35,xxx)))</f>
        <v>30</v>
      </c>
      <c r="G37" s="44" t="s">
        <v>701</v>
      </c>
      <c r="H37" s="21" t="s">
        <v>129</v>
      </c>
      <c r="I37" s="21" t="s">
        <v>130</v>
      </c>
      <c r="J37" s="21"/>
      <c r="K37" s="20"/>
    </row>
    <row r="38" spans="2:11" ht="82.8" x14ac:dyDescent="0.3">
      <c r="B38" s="35">
        <v>5</v>
      </c>
      <c r="C38" s="31"/>
      <c r="D38" s="23" t="s">
        <v>49</v>
      </c>
      <c r="E38" s="23">
        <f>IF(D38="leicht",6,IF(D38="mittel",8,IF(D38="schwer",10,xxx)))</f>
        <v>10</v>
      </c>
      <c r="F38" s="23">
        <f>IF(E38=6,25,IF(E38=8,30,IF(E38=10,35,xxx)))</f>
        <v>35</v>
      </c>
      <c r="G38" s="44" t="s">
        <v>702</v>
      </c>
      <c r="H38" s="21" t="s">
        <v>131</v>
      </c>
      <c r="I38" s="21" t="s">
        <v>132</v>
      </c>
      <c r="J38" s="21"/>
      <c r="K38" s="20"/>
    </row>
    <row r="39" spans="2:11" ht="96.6" x14ac:dyDescent="0.3">
      <c r="B39" s="35">
        <v>5</v>
      </c>
      <c r="C39" s="31"/>
      <c r="D39" s="23" t="s">
        <v>49</v>
      </c>
      <c r="E39" s="23">
        <f>IF(D39="leicht",6,IF(D39="mittel",8,IF(D39="schwer",10,xxx)))</f>
        <v>10</v>
      </c>
      <c r="F39" s="23">
        <f>IF(E39=6,25,IF(E39=8,30,IF(E39=10,35,xxx)))</f>
        <v>35</v>
      </c>
      <c r="G39" s="44" t="s">
        <v>703</v>
      </c>
      <c r="H39" s="21" t="s">
        <v>133</v>
      </c>
      <c r="I39" s="21" t="s">
        <v>134</v>
      </c>
      <c r="J39" s="21"/>
      <c r="K39" s="20"/>
    </row>
    <row r="40" spans="2:11" ht="82.8" x14ac:dyDescent="0.3">
      <c r="B40" s="35">
        <v>5</v>
      </c>
      <c r="C40" s="31"/>
      <c r="D40" s="23" t="s">
        <v>47</v>
      </c>
      <c r="E40" s="23">
        <f>IF(D40="leicht",6,IF(D40="mittel",8,IF(D40="schwer",10,xxx)))</f>
        <v>8</v>
      </c>
      <c r="F40" s="23">
        <f>IF(E40=6,25,IF(E40=8,30,IF(E40=10,35,xxx)))</f>
        <v>30</v>
      </c>
      <c r="G40" s="44" t="s">
        <v>704</v>
      </c>
      <c r="H40" s="21" t="s">
        <v>135</v>
      </c>
      <c r="I40" s="21" t="s">
        <v>136</v>
      </c>
      <c r="J40" s="21"/>
      <c r="K40" s="20"/>
    </row>
    <row r="41" spans="2:11" ht="27.6" x14ac:dyDescent="0.3">
      <c r="B41" s="35">
        <v>5</v>
      </c>
      <c r="C41" s="31"/>
      <c r="D41" s="23" t="s">
        <v>40</v>
      </c>
      <c r="E41" s="23">
        <f>IF(D41="leicht",6,IF(D41="mittel",8,IF(D41="schwer",10,xxx)))</f>
        <v>6</v>
      </c>
      <c r="F41" s="23">
        <f>IF(E41=6,25,IF(E41=8,30,IF(E41=10,35,xxx)))</f>
        <v>25</v>
      </c>
      <c r="G41" s="44" t="s">
        <v>705</v>
      </c>
      <c r="H41" s="21" t="s">
        <v>137</v>
      </c>
      <c r="I41" s="21" t="s">
        <v>138</v>
      </c>
      <c r="J41" s="21"/>
      <c r="K41" s="20"/>
    </row>
    <row r="42" spans="2:11" ht="41.4" x14ac:dyDescent="0.3">
      <c r="B42" s="35">
        <v>6</v>
      </c>
      <c r="C42" s="31"/>
      <c r="D42" s="23" t="s">
        <v>40</v>
      </c>
      <c r="E42" s="23">
        <f>IF(D42="leicht",6,IF(D42="mittel",8,IF(D42="schwer",10,xxx)))</f>
        <v>6</v>
      </c>
      <c r="F42" s="23">
        <f>IF(E42=6,25,IF(E42=8,30,IF(E42=10,35,xxx)))</f>
        <v>25</v>
      </c>
      <c r="G42" s="44" t="s">
        <v>706</v>
      </c>
      <c r="H42" s="21" t="s">
        <v>139</v>
      </c>
      <c r="I42" s="21" t="s">
        <v>140</v>
      </c>
      <c r="J42" s="21"/>
      <c r="K42" s="20"/>
    </row>
    <row r="43" spans="2:11" ht="27.6" x14ac:dyDescent="0.3">
      <c r="B43" s="35">
        <v>6</v>
      </c>
      <c r="C43" s="31"/>
      <c r="D43" s="23" t="s">
        <v>40</v>
      </c>
      <c r="E43" s="23">
        <f>IF(D43="leicht",6,IF(D43="mittel",8,IF(D43="schwer",10,xxx)))</f>
        <v>6</v>
      </c>
      <c r="F43" s="23">
        <f>IF(E43=6,25,IF(E43=8,30,IF(E43=10,35,xxx)))</f>
        <v>25</v>
      </c>
      <c r="G43" s="44" t="s">
        <v>707</v>
      </c>
      <c r="H43" s="21" t="s">
        <v>141</v>
      </c>
      <c r="I43" s="21" t="s">
        <v>142</v>
      </c>
      <c r="J43" s="21"/>
      <c r="K43" s="20"/>
    </row>
    <row r="44" spans="2:11" ht="82.8" x14ac:dyDescent="0.3">
      <c r="B44" s="35">
        <v>6</v>
      </c>
      <c r="C44" s="31"/>
      <c r="D44" s="23" t="s">
        <v>47</v>
      </c>
      <c r="E44" s="23">
        <f>IF(D44="leicht",6,IF(D44="mittel",8,IF(D44="schwer",10,xxx)))</f>
        <v>8</v>
      </c>
      <c r="F44" s="23">
        <f>IF(E44=6,25,IF(E44=8,30,IF(E44=10,35,xxx)))</f>
        <v>30</v>
      </c>
      <c r="G44" s="44" t="s">
        <v>708</v>
      </c>
      <c r="H44" s="21" t="s">
        <v>143</v>
      </c>
      <c r="I44" s="21" t="s">
        <v>144</v>
      </c>
      <c r="J44" s="21"/>
      <c r="K44" s="20"/>
    </row>
    <row r="45" spans="2:11" ht="55.2" x14ac:dyDescent="0.3">
      <c r="B45" s="35">
        <v>6</v>
      </c>
      <c r="C45" s="31"/>
      <c r="D45" s="23" t="s">
        <v>47</v>
      </c>
      <c r="E45" s="23">
        <f>IF(D45="leicht",6,IF(D45="mittel",8,IF(D45="schwer",10,xxx)))</f>
        <v>8</v>
      </c>
      <c r="F45" s="23">
        <f>IF(E45=6,25,IF(E45=8,30,IF(E45=10,35,xxx)))</f>
        <v>30</v>
      </c>
      <c r="G45" s="44" t="s">
        <v>709</v>
      </c>
      <c r="H45" s="21" t="s">
        <v>145</v>
      </c>
      <c r="I45" s="21" t="s">
        <v>146</v>
      </c>
      <c r="J45" s="21"/>
      <c r="K45" s="20"/>
    </row>
    <row r="46" spans="2:11" ht="82.8" x14ac:dyDescent="0.3">
      <c r="B46" s="35">
        <v>6</v>
      </c>
      <c r="C46" s="31"/>
      <c r="D46" s="23" t="s">
        <v>49</v>
      </c>
      <c r="E46" s="23">
        <f>IF(D46="leicht",6,IF(D46="mittel",8,IF(D46="schwer",10,xxx)))</f>
        <v>10</v>
      </c>
      <c r="F46" s="23">
        <f>IF(E46=6,25,IF(E46=8,30,IF(E46=10,35,xxx)))</f>
        <v>35</v>
      </c>
      <c r="G46" s="44" t="s">
        <v>710</v>
      </c>
      <c r="H46" s="21" t="s">
        <v>147</v>
      </c>
      <c r="I46" s="21" t="s">
        <v>148</v>
      </c>
      <c r="J46" s="21"/>
      <c r="K46" s="20"/>
    </row>
    <row r="47" spans="2:11" ht="41.4" x14ac:dyDescent="0.3">
      <c r="B47" s="35">
        <v>6</v>
      </c>
      <c r="C47" s="31"/>
      <c r="D47" s="23" t="s">
        <v>49</v>
      </c>
      <c r="E47" s="23">
        <f>IF(D47="leicht",6,IF(D47="mittel",8,IF(D47="schwer",10,xxx)))</f>
        <v>10</v>
      </c>
      <c r="F47" s="23">
        <f>IF(E47=6,25,IF(E47=8,30,IF(E47=10,35,xxx)))</f>
        <v>35</v>
      </c>
      <c r="G47" s="44" t="s">
        <v>711</v>
      </c>
      <c r="H47" s="21" t="s">
        <v>149</v>
      </c>
      <c r="I47" s="21" t="s">
        <v>150</v>
      </c>
      <c r="J47" s="21"/>
      <c r="K47" s="20"/>
    </row>
    <row r="48" spans="2:11" ht="27.6" x14ac:dyDescent="0.3">
      <c r="B48" s="35">
        <v>6</v>
      </c>
      <c r="C48" s="31"/>
      <c r="D48" s="23" t="s">
        <v>40</v>
      </c>
      <c r="E48" s="23">
        <f>IF(D48="leicht",6,IF(D48="mittel",8,IF(D48="schwer",10,xxx)))</f>
        <v>6</v>
      </c>
      <c r="F48" s="23">
        <f>IF(E48=6,25,IF(E48=8,30,IF(E48=10,35,xxx)))</f>
        <v>25</v>
      </c>
      <c r="G48" s="44" t="s">
        <v>712</v>
      </c>
      <c r="H48" s="21" t="s">
        <v>151</v>
      </c>
      <c r="I48" s="21" t="s">
        <v>152</v>
      </c>
      <c r="J48" s="21"/>
      <c r="K48" s="20"/>
    </row>
    <row r="49" spans="2:11" ht="69" x14ac:dyDescent="0.3">
      <c r="B49" s="35">
        <v>6</v>
      </c>
      <c r="C49" s="31"/>
      <c r="D49" s="23" t="s">
        <v>47</v>
      </c>
      <c r="E49" s="23">
        <f>IF(D49="leicht",6,IF(D49="mittel",8,IF(D49="schwer",10,xxx)))</f>
        <v>8</v>
      </c>
      <c r="F49" s="23">
        <f>IF(E49=6,25,IF(E49=8,30,IF(E49=10,35,xxx)))</f>
        <v>30</v>
      </c>
      <c r="G49" s="44" t="s">
        <v>713</v>
      </c>
      <c r="H49" s="21" t="s">
        <v>153</v>
      </c>
      <c r="I49" s="21" t="s">
        <v>154</v>
      </c>
      <c r="J49" s="21"/>
      <c r="K49" s="20"/>
    </row>
    <row r="50" spans="2:11" ht="27.6" x14ac:dyDescent="0.3">
      <c r="B50" s="35">
        <v>7</v>
      </c>
      <c r="C50" s="31"/>
      <c r="D50" s="23" t="s">
        <v>40</v>
      </c>
      <c r="E50" s="23">
        <f>IF(D50="leicht",6,IF(D50="mittel",8,IF(D50="schwer",10,xxx)))</f>
        <v>6</v>
      </c>
      <c r="F50" s="23">
        <f>IF(E50=6,25,IF(E50=8,30,IF(E50=10,35,xxx)))</f>
        <v>25</v>
      </c>
      <c r="G50" s="44" t="s">
        <v>714</v>
      </c>
      <c r="H50" s="21" t="s">
        <v>155</v>
      </c>
      <c r="I50" s="21" t="s">
        <v>156</v>
      </c>
      <c r="J50" s="21"/>
      <c r="K50" s="20"/>
    </row>
    <row r="51" spans="2:11" ht="27.6" x14ac:dyDescent="0.3">
      <c r="B51" s="35">
        <v>7</v>
      </c>
      <c r="C51" s="31"/>
      <c r="D51" s="23" t="s">
        <v>40</v>
      </c>
      <c r="E51" s="23">
        <f>IF(D51="leicht",6,IF(D51="mittel",8,IF(D51="schwer",10,xxx)))</f>
        <v>6</v>
      </c>
      <c r="F51" s="23">
        <f>IF(E51=6,25,IF(E51=8,30,IF(E51=10,35,xxx)))</f>
        <v>25</v>
      </c>
      <c r="G51" s="44" t="s">
        <v>715</v>
      </c>
      <c r="H51" s="21" t="s">
        <v>157</v>
      </c>
      <c r="I51" s="21" t="s">
        <v>158</v>
      </c>
      <c r="J51" s="21"/>
      <c r="K51" s="20"/>
    </row>
    <row r="52" spans="2:11" ht="41.4" x14ac:dyDescent="0.3">
      <c r="B52" s="35">
        <v>7</v>
      </c>
      <c r="C52" s="31"/>
      <c r="D52" s="23" t="s">
        <v>47</v>
      </c>
      <c r="E52" s="23">
        <f>IF(D52="leicht",6,IF(D52="mittel",8,IF(D52="schwer",10,xxx)))</f>
        <v>8</v>
      </c>
      <c r="F52" s="23">
        <f>IF(E52=6,25,IF(E52=8,30,IF(E52=10,35,xxx)))</f>
        <v>30</v>
      </c>
      <c r="G52" s="44" t="s">
        <v>716</v>
      </c>
      <c r="H52" s="21" t="s">
        <v>159</v>
      </c>
      <c r="I52" s="21" t="s">
        <v>160</v>
      </c>
      <c r="J52" s="21"/>
      <c r="K52" s="20"/>
    </row>
    <row r="53" spans="2:11" ht="82.8" x14ac:dyDescent="0.3">
      <c r="B53" s="35">
        <v>7</v>
      </c>
      <c r="C53" s="31"/>
      <c r="D53" s="23" t="s">
        <v>47</v>
      </c>
      <c r="E53" s="23">
        <f>IF(D53="leicht",6,IF(D53="mittel",8,IF(D53="schwer",10,xxx)))</f>
        <v>8</v>
      </c>
      <c r="F53" s="23">
        <f>IF(E53=6,25,IF(E53=8,30,IF(E53=10,35,xxx)))</f>
        <v>30</v>
      </c>
      <c r="G53" s="44" t="s">
        <v>717</v>
      </c>
      <c r="H53" s="21" t="s">
        <v>161</v>
      </c>
      <c r="I53" s="21" t="s">
        <v>162</v>
      </c>
      <c r="J53" s="21"/>
      <c r="K53" s="20"/>
    </row>
    <row r="54" spans="2:11" ht="69" x14ac:dyDescent="0.3">
      <c r="B54" s="35">
        <v>7</v>
      </c>
      <c r="C54" s="31"/>
      <c r="D54" s="23" t="s">
        <v>49</v>
      </c>
      <c r="E54" s="23">
        <f>IF(D54="leicht",6,IF(D54="mittel",8,IF(D54="schwer",10,xxx)))</f>
        <v>10</v>
      </c>
      <c r="F54" s="23">
        <f>IF(E54=6,25,IF(E54=8,30,IF(E54=10,35,xxx)))</f>
        <v>35</v>
      </c>
      <c r="G54" s="44" t="s">
        <v>718</v>
      </c>
      <c r="H54" s="21" t="s">
        <v>163</v>
      </c>
      <c r="I54" s="21" t="s">
        <v>164</v>
      </c>
      <c r="J54" s="21"/>
      <c r="K54" s="20"/>
    </row>
    <row r="55" spans="2:11" ht="69" x14ac:dyDescent="0.3">
      <c r="B55" s="35">
        <v>7</v>
      </c>
      <c r="C55" s="31"/>
      <c r="D55" s="23" t="s">
        <v>49</v>
      </c>
      <c r="E55" s="23">
        <f>IF(D55="leicht",6,IF(D55="mittel",8,IF(D55="schwer",10,xxx)))</f>
        <v>10</v>
      </c>
      <c r="F55" s="23">
        <f>IF(E55=6,25,IF(E55=8,30,IF(E55=10,35,xxx)))</f>
        <v>35</v>
      </c>
      <c r="G55" s="44" t="s">
        <v>719</v>
      </c>
      <c r="H55" s="21" t="s">
        <v>165</v>
      </c>
      <c r="I55" s="21" t="s">
        <v>166</v>
      </c>
      <c r="J55" s="21"/>
      <c r="K55" s="20"/>
    </row>
    <row r="56" spans="2:11" ht="41.4" x14ac:dyDescent="0.3">
      <c r="B56" s="35">
        <v>7</v>
      </c>
      <c r="C56" s="31"/>
      <c r="D56" s="23" t="s">
        <v>47</v>
      </c>
      <c r="E56" s="23">
        <f>IF(D56="leicht",6,IF(D56="mittel",8,IF(D56="schwer",10,xxx)))</f>
        <v>8</v>
      </c>
      <c r="F56" s="23">
        <f>IF(E56=6,25,IF(E56=8,30,IF(E56=10,35,xxx)))</f>
        <v>30</v>
      </c>
      <c r="G56" s="44" t="s">
        <v>720</v>
      </c>
      <c r="H56" s="21" t="s">
        <v>167</v>
      </c>
      <c r="I56" s="21" t="s">
        <v>168</v>
      </c>
      <c r="J56" s="21"/>
      <c r="K56" s="20"/>
    </row>
    <row r="57" spans="2:11" ht="41.4" x14ac:dyDescent="0.3">
      <c r="B57" s="35">
        <v>7</v>
      </c>
      <c r="C57" s="31"/>
      <c r="D57" s="23" t="s">
        <v>40</v>
      </c>
      <c r="E57" s="23">
        <f>IF(D57="leicht",6,IF(D57="mittel",8,IF(D57="schwer",10,xxx)))</f>
        <v>6</v>
      </c>
      <c r="F57" s="23">
        <f>IF(E57=6,25,IF(E57=8,30,IF(E57=10,35,xxx)))</f>
        <v>25</v>
      </c>
      <c r="G57" s="44" t="s">
        <v>721</v>
      </c>
      <c r="H57" s="21" t="s">
        <v>169</v>
      </c>
      <c r="I57" s="21" t="s">
        <v>170</v>
      </c>
      <c r="J57" s="21"/>
      <c r="K57" s="20"/>
    </row>
    <row r="58" spans="2:11" ht="27.6" x14ac:dyDescent="0.3">
      <c r="B58" s="35">
        <v>8</v>
      </c>
      <c r="C58" s="31"/>
      <c r="D58" s="23" t="s">
        <v>40</v>
      </c>
      <c r="E58" s="23">
        <f>IF(D58="leicht",6,IF(D58="mittel",8,IF(D58="schwer",10,xxx)))</f>
        <v>6</v>
      </c>
      <c r="F58" s="23">
        <f>IF(E58=6,25,IF(E58=8,30,IF(E58=10,35,xxx)))</f>
        <v>25</v>
      </c>
      <c r="G58" s="44" t="s">
        <v>722</v>
      </c>
      <c r="H58" s="21" t="s">
        <v>171</v>
      </c>
      <c r="I58" s="21" t="s">
        <v>172</v>
      </c>
      <c r="J58" s="21"/>
      <c r="K58" s="20"/>
    </row>
    <row r="59" spans="2:11" ht="27.6" x14ac:dyDescent="0.3">
      <c r="B59" s="35">
        <v>8</v>
      </c>
      <c r="C59" s="31"/>
      <c r="D59" s="23" t="s">
        <v>40</v>
      </c>
      <c r="E59" s="23">
        <f>IF(D59="leicht",6,IF(D59="mittel",8,IF(D59="schwer",10,xxx)))</f>
        <v>6</v>
      </c>
      <c r="F59" s="23">
        <f>IF(E59=6,25,IF(E59=8,30,IF(E59=10,35,xxx)))</f>
        <v>25</v>
      </c>
      <c r="G59" s="44" t="s">
        <v>723</v>
      </c>
      <c r="H59" s="21" t="s">
        <v>173</v>
      </c>
      <c r="I59" s="21" t="s">
        <v>174</v>
      </c>
      <c r="J59" s="21"/>
      <c r="K59" s="20"/>
    </row>
    <row r="60" spans="2:11" ht="55.2" x14ac:dyDescent="0.3">
      <c r="B60" s="35">
        <v>8</v>
      </c>
      <c r="C60" s="31"/>
      <c r="D60" s="23" t="s">
        <v>47</v>
      </c>
      <c r="E60" s="23">
        <f>IF(D60="leicht",6,IF(D60="mittel",8,IF(D60="schwer",10,xxx)))</f>
        <v>8</v>
      </c>
      <c r="F60" s="23">
        <f>IF(E60=6,25,IF(E60=8,30,IF(E60=10,35,xxx)))</f>
        <v>30</v>
      </c>
      <c r="G60" s="44" t="s">
        <v>724</v>
      </c>
      <c r="H60" s="21" t="s">
        <v>175</v>
      </c>
      <c r="I60" s="21" t="s">
        <v>176</v>
      </c>
      <c r="J60" s="21"/>
      <c r="K60" s="20"/>
    </row>
    <row r="61" spans="2:11" ht="27.6" x14ac:dyDescent="0.3">
      <c r="B61" s="35">
        <v>8</v>
      </c>
      <c r="C61" s="31"/>
      <c r="D61" s="23" t="s">
        <v>47</v>
      </c>
      <c r="E61" s="23">
        <f>IF(D61="leicht",6,IF(D61="mittel",8,IF(D61="schwer",10,xxx)))</f>
        <v>8</v>
      </c>
      <c r="F61" s="23">
        <f>IF(E61=6,25,IF(E61=8,30,IF(E61=10,35,xxx)))</f>
        <v>30</v>
      </c>
      <c r="G61" s="44" t="s">
        <v>725</v>
      </c>
      <c r="H61" s="21" t="s">
        <v>177</v>
      </c>
      <c r="I61" s="21" t="s">
        <v>178</v>
      </c>
      <c r="J61" s="21"/>
      <c r="K61" s="20"/>
    </row>
    <row r="62" spans="2:11" ht="82.8" x14ac:dyDescent="0.3">
      <c r="B62" s="35">
        <v>8</v>
      </c>
      <c r="C62" s="31"/>
      <c r="D62" s="23" t="s">
        <v>49</v>
      </c>
      <c r="E62" s="23">
        <f>IF(D62="leicht",6,IF(D62="mittel",8,IF(D62="schwer",10,xxx)))</f>
        <v>10</v>
      </c>
      <c r="F62" s="23">
        <f>IF(E62=6,25,IF(E62=8,30,IF(E62=10,35,xxx)))</f>
        <v>35</v>
      </c>
      <c r="G62" s="44" t="s">
        <v>726</v>
      </c>
      <c r="H62" s="21" t="s">
        <v>179</v>
      </c>
      <c r="I62" s="21" t="s">
        <v>180</v>
      </c>
      <c r="J62" s="21"/>
      <c r="K62" s="20"/>
    </row>
    <row r="63" spans="2:11" ht="69" x14ac:dyDescent="0.3">
      <c r="B63" s="35">
        <v>8</v>
      </c>
      <c r="C63" s="31"/>
      <c r="D63" s="23" t="s">
        <v>49</v>
      </c>
      <c r="E63" s="23">
        <f>IF(D63="leicht",6,IF(D63="mittel",8,IF(D63="schwer",10,xxx)))</f>
        <v>10</v>
      </c>
      <c r="F63" s="23"/>
      <c r="G63" s="44" t="s">
        <v>727</v>
      </c>
      <c r="H63" s="21" t="s">
        <v>181</v>
      </c>
      <c r="I63" s="21" t="s">
        <v>182</v>
      </c>
      <c r="J63" s="21"/>
      <c r="K63" s="20"/>
    </row>
    <row r="64" spans="2:11" ht="96.6" x14ac:dyDescent="0.3">
      <c r="B64" s="35">
        <v>8</v>
      </c>
      <c r="C64" s="31"/>
      <c r="D64" s="23" t="s">
        <v>47</v>
      </c>
      <c r="E64" s="23">
        <f>IF(D64="leicht",6,IF(D64="mittel",8,IF(D64="schwer",10,xxx)))</f>
        <v>8</v>
      </c>
      <c r="F64" s="23"/>
      <c r="G64" s="44" t="s">
        <v>728</v>
      </c>
      <c r="H64" s="21" t="s">
        <v>183</v>
      </c>
      <c r="I64" s="21" t="s">
        <v>184</v>
      </c>
      <c r="J64" s="21"/>
      <c r="K64" s="20"/>
    </row>
    <row r="65" spans="2:11" ht="27.6" x14ac:dyDescent="0.3">
      <c r="B65" s="35">
        <v>8</v>
      </c>
      <c r="C65" s="31"/>
      <c r="D65" s="23" t="s">
        <v>40</v>
      </c>
      <c r="E65" s="23">
        <f>IF(D65="leicht",6,IF(D65="mittel",8,IF(D65="schwer",10,xxx)))</f>
        <v>6</v>
      </c>
      <c r="F65" s="23"/>
      <c r="G65" s="44" t="s">
        <v>729</v>
      </c>
      <c r="H65" s="21" t="s">
        <v>185</v>
      </c>
      <c r="I65" s="21" t="s">
        <v>186</v>
      </c>
      <c r="J65" s="21"/>
      <c r="K65" s="20"/>
    </row>
    <row r="66" spans="2:11" x14ac:dyDescent="0.3">
      <c r="B66" s="35"/>
      <c r="C66" s="31"/>
      <c r="D66" s="23"/>
      <c r="E66" s="23"/>
      <c r="F66" s="23"/>
      <c r="G66" s="44"/>
      <c r="H66" s="21"/>
      <c r="I66" s="21"/>
      <c r="J66" s="21"/>
      <c r="K66" s="20"/>
    </row>
    <row r="67" spans="2:11" x14ac:dyDescent="0.3">
      <c r="B67" s="35"/>
      <c r="C67" s="31"/>
      <c r="D67" s="23"/>
      <c r="E67" s="23"/>
      <c r="F67" s="23"/>
      <c r="G67" s="44"/>
      <c r="H67" s="21"/>
      <c r="I67" s="21"/>
      <c r="J67" s="21"/>
      <c r="K67" s="20"/>
    </row>
    <row r="68" spans="2:11" x14ac:dyDescent="0.3">
      <c r="B68" s="35"/>
      <c r="C68" s="31"/>
      <c r="D68" s="23"/>
      <c r="E68" s="23"/>
      <c r="F68" s="23"/>
      <c r="G68" s="22"/>
      <c r="H68" s="21"/>
      <c r="I68" s="21"/>
      <c r="J68" s="21"/>
      <c r="K68" s="20"/>
    </row>
    <row r="69" spans="2:11" x14ac:dyDescent="0.3">
      <c r="B69" s="35"/>
      <c r="C69" s="31"/>
      <c r="D69" s="23"/>
      <c r="E69" s="23"/>
      <c r="F69" s="23"/>
      <c r="G69" s="22"/>
      <c r="H69" s="21"/>
      <c r="I69" s="21"/>
      <c r="J69" s="21"/>
      <c r="K69" s="20"/>
    </row>
    <row r="70" spans="2:11" x14ac:dyDescent="0.3">
      <c r="B70" s="35"/>
      <c r="C70" s="31"/>
      <c r="D70" s="23"/>
      <c r="E70" s="23"/>
      <c r="F70" s="23"/>
      <c r="G70" s="22"/>
      <c r="H70" s="21"/>
      <c r="I70" s="21"/>
      <c r="J70" s="21"/>
      <c r="K70" s="20"/>
    </row>
    <row r="71" spans="2:11" x14ac:dyDescent="0.3">
      <c r="B71" s="35"/>
      <c r="C71" s="31"/>
      <c r="D71" s="23"/>
      <c r="E71" s="23"/>
      <c r="F71" s="23"/>
      <c r="G71" s="22"/>
      <c r="H71" s="21"/>
      <c r="I71" s="21"/>
      <c r="J71" s="21"/>
      <c r="K71" s="20"/>
    </row>
    <row r="72" spans="2:11" x14ac:dyDescent="0.3">
      <c r="B72" s="35"/>
      <c r="C72" s="31"/>
      <c r="D72" s="23"/>
      <c r="E72" s="23"/>
      <c r="F72" s="23"/>
      <c r="G72" s="22"/>
      <c r="H72" s="21"/>
      <c r="I72" s="21"/>
      <c r="J72" s="21"/>
      <c r="K72" s="20"/>
    </row>
    <row r="73" spans="2:11" x14ac:dyDescent="0.3">
      <c r="B73" s="35"/>
      <c r="C73" s="31"/>
      <c r="D73" s="23"/>
      <c r="E73" s="23"/>
      <c r="F73" s="23"/>
      <c r="G73" s="22"/>
      <c r="H73" s="21"/>
      <c r="I73" s="21"/>
      <c r="J73" s="21"/>
      <c r="K73" s="20"/>
    </row>
    <row r="74" spans="2:11" x14ac:dyDescent="0.3">
      <c r="B74" s="35"/>
      <c r="C74" s="31"/>
      <c r="D74" s="23"/>
      <c r="E74" s="23"/>
      <c r="F74" s="23"/>
      <c r="G74" s="22"/>
      <c r="H74" s="21"/>
      <c r="I74" s="21"/>
      <c r="J74" s="21"/>
      <c r="K74" s="20"/>
    </row>
    <row r="75" spans="2:11" x14ac:dyDescent="0.3">
      <c r="B75" s="35"/>
      <c r="C75" s="31"/>
      <c r="D75" s="23"/>
      <c r="E75" s="23"/>
      <c r="F75" s="23"/>
      <c r="G75" s="22"/>
      <c r="H75" s="21"/>
      <c r="I75" s="21"/>
      <c r="J75" s="21"/>
      <c r="K75" s="20"/>
    </row>
    <row r="76" spans="2:11" x14ac:dyDescent="0.3">
      <c r="B76" s="35"/>
      <c r="C76" s="31"/>
      <c r="D76" s="23"/>
      <c r="E76" s="23"/>
      <c r="F76" s="23"/>
      <c r="G76" s="22"/>
      <c r="H76" s="21"/>
      <c r="I76" s="21"/>
      <c r="J76" s="21"/>
      <c r="K76" s="20"/>
    </row>
    <row r="77" spans="2:11" x14ac:dyDescent="0.3">
      <c r="B77" s="35"/>
      <c r="C77" s="31"/>
      <c r="D77" s="23"/>
      <c r="E77" s="23"/>
      <c r="F77" s="23"/>
      <c r="G77" s="22"/>
      <c r="H77" s="21"/>
      <c r="I77" s="21"/>
      <c r="J77" s="21"/>
      <c r="K77" s="20"/>
    </row>
    <row r="78" spans="2:11" x14ac:dyDescent="0.3">
      <c r="B78" s="35"/>
      <c r="C78" s="31"/>
      <c r="D78" s="23"/>
      <c r="E78" s="23"/>
      <c r="F78" s="23"/>
      <c r="G78" s="22"/>
      <c r="H78" s="21"/>
      <c r="I78" s="21"/>
      <c r="J78" s="21"/>
      <c r="K78" s="20"/>
    </row>
    <row r="79" spans="2:11" x14ac:dyDescent="0.3">
      <c r="B79" s="35"/>
      <c r="C79" s="31"/>
      <c r="D79" s="23"/>
      <c r="E79" s="23"/>
      <c r="F79" s="23"/>
      <c r="G79" s="22"/>
      <c r="H79" s="21"/>
      <c r="I79" s="21"/>
      <c r="J79" s="21"/>
      <c r="K79" s="20"/>
    </row>
    <row r="80" spans="2:11" x14ac:dyDescent="0.3">
      <c r="B80" s="35"/>
      <c r="C80" s="31"/>
      <c r="D80" s="23"/>
      <c r="E80" s="23"/>
      <c r="F80" s="23"/>
      <c r="G80" s="22"/>
      <c r="H80" s="21"/>
      <c r="I80" s="21"/>
      <c r="J80" s="21"/>
      <c r="K80" s="20"/>
    </row>
    <row r="81" spans="2:11" x14ac:dyDescent="0.3">
      <c r="B81" s="35"/>
      <c r="C81" s="31"/>
      <c r="D81" s="23"/>
      <c r="E81" s="23"/>
      <c r="F81" s="23"/>
      <c r="G81" s="22"/>
      <c r="H81" s="21"/>
      <c r="I81" s="21"/>
      <c r="J81" s="21"/>
      <c r="K81" s="20"/>
    </row>
    <row r="82" spans="2:11" x14ac:dyDescent="0.3">
      <c r="B82" s="35"/>
      <c r="C82" s="31"/>
      <c r="D82" s="23"/>
      <c r="E82" s="23"/>
      <c r="F82" s="23"/>
      <c r="G82" s="22"/>
      <c r="H82" s="21"/>
      <c r="I82" s="21"/>
      <c r="J82" s="21"/>
      <c r="K82" s="20"/>
    </row>
    <row r="83" spans="2:11" x14ac:dyDescent="0.3">
      <c r="B83" s="35"/>
      <c r="C83" s="31"/>
      <c r="D83" s="23"/>
      <c r="E83" s="23"/>
      <c r="F83" s="23"/>
      <c r="G83" s="22"/>
      <c r="H83" s="21"/>
      <c r="I83" s="21"/>
      <c r="J83" s="21"/>
      <c r="K83" s="20"/>
    </row>
    <row r="84" spans="2:11" x14ac:dyDescent="0.3">
      <c r="B84" s="35"/>
      <c r="C84" s="31"/>
      <c r="D84" s="23"/>
      <c r="E84" s="23"/>
      <c r="F84" s="23"/>
      <c r="G84" s="22"/>
      <c r="H84" s="21"/>
      <c r="I84" s="21"/>
      <c r="J84" s="21"/>
      <c r="K84" s="20"/>
    </row>
    <row r="85" spans="2:11" x14ac:dyDescent="0.3">
      <c r="B85" s="35"/>
      <c r="C85" s="31"/>
      <c r="D85" s="23"/>
      <c r="E85" s="23"/>
      <c r="F85" s="23"/>
      <c r="G85" s="22"/>
      <c r="H85" s="21"/>
      <c r="I85" s="21"/>
      <c r="J85" s="21"/>
      <c r="K85" s="20"/>
    </row>
    <row r="86" spans="2:11" x14ac:dyDescent="0.3">
      <c r="B86" s="35"/>
      <c r="C86" s="31"/>
      <c r="D86" s="23"/>
      <c r="E86" s="23"/>
      <c r="F86" s="23"/>
      <c r="G86" s="22"/>
      <c r="H86" s="21"/>
      <c r="I86" s="21"/>
      <c r="J86" s="21"/>
      <c r="K86" s="20"/>
    </row>
    <row r="87" spans="2:11" x14ac:dyDescent="0.3">
      <c r="B87" s="35"/>
      <c r="C87" s="31"/>
      <c r="D87" s="23"/>
      <c r="E87" s="23"/>
      <c r="F87" s="23"/>
      <c r="G87" s="22"/>
      <c r="H87" s="21"/>
      <c r="I87" s="21"/>
      <c r="J87" s="21"/>
      <c r="K87" s="20"/>
    </row>
    <row r="88" spans="2:11" x14ac:dyDescent="0.3">
      <c r="B88" s="35"/>
      <c r="C88" s="31"/>
      <c r="D88" s="23"/>
      <c r="E88" s="23"/>
      <c r="F88" s="23"/>
      <c r="G88" s="22"/>
      <c r="H88" s="21"/>
      <c r="I88" s="21"/>
      <c r="J88" s="21"/>
      <c r="K88" s="20"/>
    </row>
    <row r="89" spans="2:11" x14ac:dyDescent="0.3">
      <c r="B89" s="35"/>
      <c r="C89" s="31"/>
      <c r="D89" s="23"/>
      <c r="E89" s="23"/>
      <c r="F89" s="23"/>
      <c r="G89" s="22"/>
      <c r="H89" s="21"/>
      <c r="I89" s="21"/>
      <c r="J89" s="21"/>
      <c r="K89" s="20"/>
    </row>
    <row r="90" spans="2:11" x14ac:dyDescent="0.3">
      <c r="B90" s="35"/>
      <c r="C90" s="31"/>
      <c r="D90" s="23"/>
      <c r="E90" s="23"/>
      <c r="F90" s="23"/>
      <c r="G90" s="22"/>
      <c r="H90" s="21"/>
      <c r="I90" s="21"/>
      <c r="J90" s="21"/>
      <c r="K90" s="20"/>
    </row>
    <row r="91" spans="2:11" x14ac:dyDescent="0.3">
      <c r="B91" s="35"/>
      <c r="C91" s="31"/>
      <c r="D91" s="23"/>
      <c r="E91" s="23"/>
      <c r="F91" s="23"/>
      <c r="G91" s="22"/>
      <c r="H91" s="21"/>
      <c r="I91" s="21"/>
      <c r="J91" s="21"/>
      <c r="K91" s="20"/>
    </row>
    <row r="92" spans="2:11" x14ac:dyDescent="0.3">
      <c r="B92" s="35"/>
      <c r="C92" s="31"/>
      <c r="D92" s="23"/>
      <c r="E92" s="23"/>
      <c r="F92" s="23"/>
      <c r="G92" s="22"/>
      <c r="H92" s="21"/>
      <c r="I92" s="21"/>
      <c r="J92" s="21"/>
      <c r="K92" s="20"/>
    </row>
    <row r="93" spans="2:11" x14ac:dyDescent="0.3">
      <c r="B93" s="35"/>
      <c r="C93" s="31"/>
      <c r="D93" s="23"/>
      <c r="E93" s="23"/>
      <c r="F93" s="23"/>
      <c r="G93" s="22"/>
      <c r="H93" s="21"/>
      <c r="I93" s="21"/>
      <c r="J93" s="21"/>
      <c r="K93" s="20"/>
    </row>
    <row r="94" spans="2:11" x14ac:dyDescent="0.3">
      <c r="B94" s="35"/>
      <c r="C94" s="31"/>
      <c r="D94" s="23"/>
      <c r="E94" s="23"/>
      <c r="F94" s="23"/>
      <c r="G94" s="22"/>
      <c r="H94" s="21"/>
      <c r="I94" s="21"/>
      <c r="J94" s="21"/>
      <c r="K94" s="20"/>
    </row>
    <row r="95" spans="2:11" x14ac:dyDescent="0.3">
      <c r="B95" s="35"/>
      <c r="C95" s="31"/>
      <c r="D95" s="23"/>
      <c r="E95" s="23"/>
      <c r="F95" s="23"/>
      <c r="G95" s="22"/>
      <c r="H95" s="21"/>
      <c r="I95" s="21"/>
      <c r="J95" s="21"/>
      <c r="K95" s="20"/>
    </row>
    <row r="96" spans="2:11" x14ac:dyDescent="0.3">
      <c r="B96" s="35"/>
      <c r="C96" s="31"/>
      <c r="D96" s="23"/>
      <c r="E96" s="23"/>
      <c r="F96" s="23"/>
      <c r="G96" s="22"/>
      <c r="H96" s="21"/>
      <c r="I96" s="21"/>
      <c r="J96" s="21"/>
      <c r="K96" s="20"/>
    </row>
    <row r="97" spans="2:11" x14ac:dyDescent="0.3">
      <c r="B97" s="35"/>
      <c r="C97" s="31"/>
      <c r="D97" s="23"/>
      <c r="E97" s="23"/>
      <c r="F97" s="23"/>
      <c r="G97" s="22"/>
      <c r="H97" s="21"/>
      <c r="I97" s="21"/>
      <c r="J97" s="21"/>
      <c r="K97" s="20"/>
    </row>
    <row r="98" spans="2:11" x14ac:dyDescent="0.3">
      <c r="B98" s="35"/>
      <c r="C98" s="31"/>
      <c r="D98" s="23"/>
      <c r="E98" s="23"/>
      <c r="F98" s="23"/>
      <c r="G98" s="22"/>
      <c r="H98" s="21"/>
      <c r="I98" s="21"/>
      <c r="J98" s="21"/>
      <c r="K98" s="20"/>
    </row>
    <row r="99" spans="2:11" x14ac:dyDescent="0.3">
      <c r="B99" s="35"/>
      <c r="C99" s="31"/>
      <c r="D99" s="23"/>
      <c r="E99" s="23"/>
      <c r="F99" s="23"/>
      <c r="G99" s="22"/>
      <c r="H99" s="21"/>
      <c r="I99" s="21"/>
      <c r="J99" s="21"/>
      <c r="K99" s="20"/>
    </row>
    <row r="100" spans="2:11" x14ac:dyDescent="0.3">
      <c r="B100" s="35"/>
      <c r="C100" s="31"/>
      <c r="D100" s="23"/>
      <c r="E100" s="23"/>
      <c r="F100" s="23"/>
      <c r="G100" s="22"/>
      <c r="H100" s="21"/>
      <c r="I100" s="21"/>
      <c r="J100" s="21"/>
      <c r="K100" s="20"/>
    </row>
    <row r="101" spans="2:11" x14ac:dyDescent="0.3">
      <c r="B101" s="35"/>
      <c r="C101" s="31"/>
      <c r="D101" s="23"/>
      <c r="E101" s="23"/>
      <c r="F101" s="23"/>
      <c r="G101" s="22"/>
      <c r="H101" s="21"/>
      <c r="I101" s="21"/>
      <c r="J101" s="21"/>
      <c r="K101" s="20"/>
    </row>
    <row r="102" spans="2:11" x14ac:dyDescent="0.3">
      <c r="B102" s="35"/>
      <c r="C102" s="31"/>
      <c r="D102" s="23"/>
      <c r="E102" s="23"/>
      <c r="F102" s="23"/>
      <c r="G102" s="22"/>
      <c r="H102" s="21"/>
      <c r="I102" s="21"/>
      <c r="J102" s="21"/>
      <c r="K102" s="20"/>
    </row>
    <row r="103" spans="2:11" x14ac:dyDescent="0.3">
      <c r="B103" s="35"/>
      <c r="C103" s="31"/>
      <c r="D103" s="23"/>
      <c r="E103" s="23"/>
      <c r="F103" s="23"/>
      <c r="G103" s="22"/>
      <c r="H103" s="21"/>
      <c r="I103" s="21"/>
      <c r="J103" s="21"/>
      <c r="K103" s="20"/>
    </row>
    <row r="104" spans="2:11" x14ac:dyDescent="0.3">
      <c r="B104" s="35"/>
      <c r="C104" s="31"/>
      <c r="D104" s="23"/>
      <c r="E104" s="23"/>
      <c r="F104" s="23"/>
      <c r="G104" s="22"/>
      <c r="H104" s="21"/>
      <c r="I104" s="21"/>
      <c r="J104" s="21"/>
      <c r="K104" s="20"/>
    </row>
    <row r="105" spans="2:11" x14ac:dyDescent="0.3">
      <c r="B105" s="35"/>
      <c r="C105" s="31"/>
      <c r="D105" s="23"/>
      <c r="E105" s="23"/>
      <c r="F105" s="23"/>
      <c r="G105" s="22"/>
      <c r="H105" s="21"/>
      <c r="I105" s="21"/>
      <c r="J105" s="21"/>
      <c r="K105" s="20"/>
    </row>
    <row r="106" spans="2:11" x14ac:dyDescent="0.3">
      <c r="B106" s="35"/>
      <c r="C106" s="31"/>
      <c r="D106" s="23"/>
      <c r="E106" s="23"/>
      <c r="F106" s="23"/>
      <c r="G106" s="22"/>
      <c r="H106" s="21"/>
      <c r="I106" s="21"/>
      <c r="J106" s="21"/>
      <c r="K106" s="20"/>
    </row>
    <row r="107" spans="2:11" x14ac:dyDescent="0.3">
      <c r="B107" s="35"/>
      <c r="C107" s="31"/>
      <c r="D107" s="23"/>
      <c r="E107" s="23"/>
      <c r="F107" s="23"/>
      <c r="G107" s="22"/>
      <c r="H107" s="21"/>
      <c r="I107" s="21"/>
      <c r="J107" s="21"/>
      <c r="K107" s="20"/>
    </row>
    <row r="108" spans="2:11" x14ac:dyDescent="0.3">
      <c r="B108" s="35"/>
      <c r="C108" s="31"/>
      <c r="D108" s="23"/>
      <c r="E108" s="23"/>
      <c r="F108" s="23"/>
      <c r="G108" s="22"/>
      <c r="H108" s="21"/>
      <c r="I108" s="21"/>
      <c r="J108" s="21"/>
      <c r="K108" s="20"/>
    </row>
    <row r="109" spans="2:11" x14ac:dyDescent="0.3">
      <c r="B109" s="35"/>
      <c r="C109" s="31"/>
      <c r="D109" s="23"/>
      <c r="E109" s="23"/>
      <c r="F109" s="23"/>
      <c r="G109" s="22"/>
      <c r="H109" s="21"/>
      <c r="I109" s="21"/>
      <c r="J109" s="21"/>
      <c r="K109" s="20"/>
    </row>
    <row r="110" spans="2:11" x14ac:dyDescent="0.3">
      <c r="B110" s="35"/>
      <c r="C110" s="31"/>
      <c r="D110" s="23"/>
      <c r="E110" s="23"/>
      <c r="F110" s="23"/>
      <c r="G110" s="22"/>
      <c r="H110" s="21"/>
      <c r="I110" s="21"/>
      <c r="J110" s="21"/>
      <c r="K110" s="20"/>
    </row>
    <row r="111" spans="2:11" x14ac:dyDescent="0.3">
      <c r="B111" s="35"/>
      <c r="C111" s="31"/>
      <c r="D111" s="23"/>
      <c r="E111" s="23"/>
      <c r="F111" s="23"/>
      <c r="G111" s="22"/>
      <c r="H111" s="21"/>
      <c r="I111" s="21"/>
      <c r="J111" s="21"/>
      <c r="K111" s="20"/>
    </row>
    <row r="112" spans="2:11" x14ac:dyDescent="0.3">
      <c r="B112" s="35"/>
      <c r="C112" s="31"/>
      <c r="D112" s="23"/>
      <c r="E112" s="23"/>
      <c r="F112" s="23"/>
      <c r="G112" s="22"/>
      <c r="H112" s="21"/>
      <c r="I112" s="21"/>
      <c r="J112" s="21"/>
      <c r="K112" s="20"/>
    </row>
    <row r="113" spans="2:11" x14ac:dyDescent="0.3">
      <c r="B113" s="35"/>
      <c r="C113" s="31"/>
      <c r="D113" s="23"/>
      <c r="E113" s="23"/>
      <c r="F113" s="23"/>
      <c r="G113" s="22"/>
      <c r="H113" s="21"/>
      <c r="I113" s="21"/>
      <c r="J113" s="21"/>
      <c r="K113" s="20"/>
    </row>
    <row r="114" spans="2:11" x14ac:dyDescent="0.3">
      <c r="B114" s="35"/>
      <c r="C114" s="31"/>
      <c r="D114" s="23"/>
      <c r="E114" s="23"/>
      <c r="F114" s="23"/>
      <c r="G114" s="22"/>
      <c r="H114" s="21"/>
      <c r="I114" s="21"/>
      <c r="J114" s="21"/>
      <c r="K114" s="20"/>
    </row>
    <row r="115" spans="2:11" x14ac:dyDescent="0.3">
      <c r="B115" s="35"/>
      <c r="C115" s="31"/>
      <c r="D115" s="23"/>
      <c r="E115" s="23"/>
      <c r="F115" s="23"/>
      <c r="G115" s="22"/>
      <c r="H115" s="21"/>
      <c r="I115" s="21"/>
      <c r="J115" s="21"/>
      <c r="K115" s="20"/>
    </row>
    <row r="116" spans="2:11" x14ac:dyDescent="0.3">
      <c r="B116" s="35"/>
      <c r="C116" s="31"/>
      <c r="D116" s="23"/>
      <c r="E116" s="23"/>
      <c r="F116" s="23"/>
      <c r="G116" s="22"/>
      <c r="H116" s="21"/>
      <c r="I116" s="21"/>
      <c r="J116" s="21"/>
      <c r="K116" s="20"/>
    </row>
    <row r="117" spans="2:11" x14ac:dyDescent="0.3">
      <c r="B117" s="35"/>
      <c r="C117" s="31"/>
      <c r="D117" s="23"/>
      <c r="E117" s="23"/>
      <c r="F117" s="23"/>
      <c r="G117" s="22"/>
      <c r="H117" s="21"/>
      <c r="I117" s="21"/>
      <c r="J117" s="21"/>
      <c r="K117" s="20"/>
    </row>
    <row r="118" spans="2:11" x14ac:dyDescent="0.3">
      <c r="B118" s="35"/>
      <c r="C118" s="31"/>
      <c r="D118" s="23"/>
      <c r="E118" s="23"/>
      <c r="F118" s="23"/>
      <c r="G118" s="22"/>
      <c r="H118" s="21"/>
      <c r="I118" s="21"/>
      <c r="J118" s="21"/>
      <c r="K118" s="20"/>
    </row>
    <row r="119" spans="2:11" x14ac:dyDescent="0.3">
      <c r="B119" s="35"/>
      <c r="C119" s="31"/>
      <c r="D119" s="23"/>
      <c r="E119" s="23"/>
      <c r="F119" s="23"/>
      <c r="G119" s="22"/>
      <c r="H119" s="21"/>
      <c r="I119" s="21"/>
      <c r="J119" s="21"/>
      <c r="K119" s="20"/>
    </row>
    <row r="120" spans="2:11" x14ac:dyDescent="0.3">
      <c r="B120" s="35"/>
      <c r="C120" s="31"/>
      <c r="D120" s="23"/>
      <c r="E120" s="23"/>
      <c r="F120" s="23"/>
      <c r="G120" s="22"/>
      <c r="H120" s="21"/>
      <c r="I120" s="21"/>
      <c r="J120" s="21"/>
      <c r="K120" s="20"/>
    </row>
    <row r="121" spans="2:11" x14ac:dyDescent="0.3">
      <c r="B121" s="35"/>
      <c r="C121" s="31"/>
      <c r="D121" s="23"/>
      <c r="E121" s="23"/>
      <c r="F121" s="23"/>
      <c r="G121" s="22"/>
      <c r="H121" s="21"/>
      <c r="I121" s="21"/>
      <c r="J121" s="21"/>
      <c r="K121" s="20"/>
    </row>
    <row r="122" spans="2:11" x14ac:dyDescent="0.3">
      <c r="B122" s="35"/>
      <c r="C122" s="31"/>
      <c r="D122" s="23"/>
      <c r="E122" s="23"/>
      <c r="F122" s="23"/>
      <c r="G122" s="22"/>
      <c r="H122" s="21"/>
      <c r="I122" s="21"/>
      <c r="J122" s="21"/>
      <c r="K122" s="20"/>
    </row>
    <row r="123" spans="2:11" x14ac:dyDescent="0.3">
      <c r="B123" s="35"/>
      <c r="C123" s="31"/>
      <c r="D123" s="23"/>
      <c r="E123" s="23"/>
      <c r="F123" s="23"/>
      <c r="G123" s="22"/>
      <c r="H123" s="21"/>
      <c r="I123" s="21"/>
      <c r="J123" s="21"/>
      <c r="K123" s="20"/>
    </row>
    <row r="124" spans="2:11" x14ac:dyDescent="0.3">
      <c r="B124" s="35"/>
      <c r="C124" s="31"/>
      <c r="D124" s="23"/>
      <c r="E124" s="23"/>
      <c r="F124" s="23"/>
      <c r="G124" s="22"/>
      <c r="H124" s="21"/>
      <c r="I124" s="21"/>
      <c r="J124" s="21"/>
      <c r="K124" s="20"/>
    </row>
    <row r="125" spans="2:11" x14ac:dyDescent="0.3">
      <c r="B125" s="35"/>
      <c r="C125" s="31"/>
      <c r="D125" s="23"/>
      <c r="E125" s="23"/>
      <c r="F125" s="23"/>
      <c r="G125" s="22"/>
      <c r="H125" s="21"/>
      <c r="I125" s="21"/>
      <c r="J125" s="21"/>
      <c r="K125" s="20"/>
    </row>
    <row r="126" spans="2:11" x14ac:dyDescent="0.3">
      <c r="B126" s="35"/>
      <c r="C126" s="31"/>
      <c r="D126" s="23"/>
      <c r="E126" s="23"/>
      <c r="F126" s="23"/>
      <c r="G126" s="22"/>
      <c r="H126" s="21"/>
      <c r="I126" s="21"/>
      <c r="J126" s="21"/>
      <c r="K126" s="20"/>
    </row>
    <row r="127" spans="2:11" x14ac:dyDescent="0.3">
      <c r="B127" s="35"/>
      <c r="C127" s="31"/>
      <c r="D127" s="23"/>
      <c r="E127" s="23"/>
      <c r="F127" s="23"/>
      <c r="G127" s="22"/>
      <c r="H127" s="21"/>
      <c r="I127" s="21"/>
      <c r="J127" s="21"/>
      <c r="K127" s="20"/>
    </row>
    <row r="128" spans="2:11" x14ac:dyDescent="0.3">
      <c r="B128" s="35"/>
      <c r="C128" s="31"/>
      <c r="D128" s="23"/>
      <c r="E128" s="23"/>
      <c r="F128" s="23"/>
      <c r="G128" s="22"/>
      <c r="H128" s="21"/>
      <c r="I128" s="21"/>
      <c r="J128" s="21"/>
      <c r="K128" s="20"/>
    </row>
    <row r="129" spans="2:11" x14ac:dyDescent="0.3">
      <c r="B129" s="35"/>
      <c r="C129" s="31"/>
      <c r="D129" s="23"/>
      <c r="E129" s="23"/>
      <c r="F129" s="23"/>
      <c r="G129" s="22"/>
      <c r="H129" s="21"/>
      <c r="I129" s="21"/>
      <c r="J129" s="21"/>
      <c r="K129" s="20"/>
    </row>
    <row r="130" spans="2:11" x14ac:dyDescent="0.3">
      <c r="B130" s="35"/>
      <c r="C130" s="31"/>
      <c r="D130" s="23"/>
      <c r="E130" s="23"/>
      <c r="F130" s="23"/>
      <c r="G130" s="22"/>
      <c r="H130" s="21"/>
      <c r="I130" s="21"/>
      <c r="J130" s="21"/>
      <c r="K130" s="20"/>
    </row>
    <row r="131" spans="2:11" x14ac:dyDescent="0.3">
      <c r="B131" s="35"/>
      <c r="C131" s="31"/>
      <c r="D131" s="23"/>
      <c r="E131" s="23"/>
      <c r="F131" s="23"/>
      <c r="G131" s="22"/>
      <c r="H131" s="21"/>
      <c r="I131" s="21"/>
      <c r="J131" s="21"/>
      <c r="K131" s="20"/>
    </row>
    <row r="132" spans="2:11" x14ac:dyDescent="0.3">
      <c r="B132" s="35"/>
      <c r="C132" s="31"/>
      <c r="D132" s="23"/>
      <c r="E132" s="23"/>
      <c r="F132" s="23"/>
      <c r="G132" s="22"/>
      <c r="H132" s="21"/>
      <c r="I132" s="21"/>
      <c r="J132" s="21"/>
      <c r="K132" s="20"/>
    </row>
    <row r="133" spans="2:11" x14ac:dyDescent="0.3">
      <c r="B133" s="35"/>
      <c r="C133" s="31"/>
      <c r="D133" s="23"/>
      <c r="E133" s="23"/>
      <c r="F133" s="23"/>
      <c r="G133" s="22"/>
      <c r="H133" s="21"/>
      <c r="I133" s="21"/>
      <c r="J133" s="21"/>
      <c r="K133" s="20"/>
    </row>
    <row r="134" spans="2:11" x14ac:dyDescent="0.3">
      <c r="B134" s="35"/>
      <c r="C134" s="31"/>
      <c r="D134" s="23"/>
      <c r="E134" s="23"/>
      <c r="F134" s="23"/>
      <c r="G134" s="22"/>
      <c r="H134" s="21"/>
      <c r="I134" s="21"/>
      <c r="J134" s="21"/>
      <c r="K134" s="20"/>
    </row>
    <row r="135" spans="2:11" x14ac:dyDescent="0.3">
      <c r="B135" s="35"/>
      <c r="C135" s="31"/>
      <c r="D135" s="23"/>
      <c r="E135" s="23"/>
      <c r="F135" s="23"/>
      <c r="G135" s="22"/>
      <c r="H135" s="21"/>
      <c r="I135" s="21"/>
      <c r="J135" s="21"/>
      <c r="K135" s="20"/>
    </row>
    <row r="136" spans="2:11" x14ac:dyDescent="0.3">
      <c r="B136" s="35"/>
      <c r="C136" s="31"/>
      <c r="D136" s="23"/>
      <c r="E136" s="23"/>
      <c r="F136" s="23"/>
      <c r="G136" s="22"/>
      <c r="H136" s="21"/>
      <c r="I136" s="21"/>
      <c r="J136" s="21"/>
      <c r="K136" s="20"/>
    </row>
  </sheetData>
  <sheetProtection formatCells="0" formatColumns="0" formatRows="0" sort="0"/>
  <phoneticPr fontId="12" type="noConversion"/>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44140625" defaultRowHeight="14.4" x14ac:dyDescent="0.3"/>
  <cols>
    <col min="2" max="2" width="20.6640625" bestFit="1" customWidth="1"/>
  </cols>
  <sheetData>
    <row r="1" spans="1:5" x14ac:dyDescent="0.3">
      <c r="A1" t="s">
        <v>33</v>
      </c>
      <c r="C1" t="s">
        <v>45</v>
      </c>
    </row>
    <row r="3" spans="1:5" x14ac:dyDescent="0.3">
      <c r="A3" t="s">
        <v>40</v>
      </c>
      <c r="C3" t="s">
        <v>46</v>
      </c>
    </row>
    <row r="4" spans="1:5" x14ac:dyDescent="0.3">
      <c r="A4" t="s">
        <v>47</v>
      </c>
      <c r="C4" t="s">
        <v>48</v>
      </c>
    </row>
    <row r="5" spans="1:5" x14ac:dyDescent="0.3">
      <c r="A5" t="s">
        <v>49</v>
      </c>
    </row>
    <row r="7" spans="1:5" x14ac:dyDescent="0.3">
      <c r="B7" t="s">
        <v>50</v>
      </c>
      <c r="C7" t="s">
        <v>51</v>
      </c>
      <c r="D7" t="s">
        <v>52</v>
      </c>
      <c r="E7" t="s">
        <v>53</v>
      </c>
    </row>
    <row r="8" spans="1:5" x14ac:dyDescent="0.3">
      <c r="A8">
        <v>3</v>
      </c>
      <c r="B8" s="24">
        <f>SUM(C8:E8)</f>
        <v>32</v>
      </c>
      <c r="C8" s="25">
        <v>14</v>
      </c>
      <c r="D8" s="25">
        <v>9</v>
      </c>
      <c r="E8" s="25">
        <v>9</v>
      </c>
    </row>
    <row r="9" spans="1:5" x14ac:dyDescent="0.3">
      <c r="A9">
        <v>4</v>
      </c>
      <c r="B9" s="24">
        <f t="shared" ref="B9:B17" si="0">SUM(C9:E9)</f>
        <v>23</v>
      </c>
      <c r="C9" s="25">
        <v>9</v>
      </c>
      <c r="D9" s="25">
        <v>7</v>
      </c>
      <c r="E9" s="25">
        <v>7</v>
      </c>
    </row>
    <row r="10" spans="1:5" x14ac:dyDescent="0.3">
      <c r="A10">
        <v>5</v>
      </c>
      <c r="B10" s="24">
        <f t="shared" si="0"/>
        <v>18</v>
      </c>
      <c r="C10" s="25">
        <v>8</v>
      </c>
      <c r="D10" s="25">
        <v>5</v>
      </c>
      <c r="E10" s="25">
        <v>5</v>
      </c>
    </row>
    <row r="11" spans="1:5" x14ac:dyDescent="0.3">
      <c r="A11">
        <v>6</v>
      </c>
      <c r="B11" s="24">
        <f t="shared" si="0"/>
        <v>16</v>
      </c>
      <c r="C11" s="25">
        <v>8</v>
      </c>
      <c r="D11" s="25">
        <v>4</v>
      </c>
      <c r="E11" s="25">
        <v>4</v>
      </c>
    </row>
    <row r="12" spans="1:5" x14ac:dyDescent="0.3">
      <c r="A12">
        <v>7</v>
      </c>
      <c r="B12" s="24">
        <f t="shared" si="0"/>
        <v>13</v>
      </c>
      <c r="C12" s="25">
        <v>5</v>
      </c>
      <c r="D12" s="25">
        <v>4</v>
      </c>
      <c r="E12" s="25">
        <v>4</v>
      </c>
    </row>
    <row r="13" spans="1:5" x14ac:dyDescent="0.3">
      <c r="A13">
        <v>8</v>
      </c>
      <c r="B13" s="24">
        <f t="shared" si="0"/>
        <v>11</v>
      </c>
      <c r="C13" s="25">
        <v>5</v>
      </c>
      <c r="D13" s="25">
        <v>3</v>
      </c>
      <c r="E13" s="25">
        <v>3</v>
      </c>
    </row>
    <row r="14" spans="1:5" x14ac:dyDescent="0.3">
      <c r="A14">
        <v>9</v>
      </c>
      <c r="B14" s="24">
        <f t="shared" si="0"/>
        <v>11</v>
      </c>
      <c r="C14" s="25">
        <v>5</v>
      </c>
      <c r="D14" s="25">
        <v>3</v>
      </c>
      <c r="E14" s="25">
        <v>3</v>
      </c>
    </row>
    <row r="15" spans="1:5" x14ac:dyDescent="0.3">
      <c r="A15">
        <v>10</v>
      </c>
      <c r="B15" s="24">
        <f t="shared" si="0"/>
        <v>9</v>
      </c>
      <c r="C15" s="25">
        <v>3</v>
      </c>
      <c r="D15" s="25">
        <v>3</v>
      </c>
      <c r="E15" s="25">
        <v>3</v>
      </c>
    </row>
    <row r="16" spans="1:5" x14ac:dyDescent="0.3">
      <c r="A16">
        <v>11</v>
      </c>
      <c r="B16" s="24">
        <f t="shared" si="0"/>
        <v>8</v>
      </c>
      <c r="C16" s="25">
        <v>4</v>
      </c>
      <c r="D16" s="25">
        <v>2</v>
      </c>
      <c r="E16" s="25">
        <v>2</v>
      </c>
    </row>
    <row r="17" spans="1:5" x14ac:dyDescent="0.3">
      <c r="A17">
        <v>12</v>
      </c>
      <c r="B17" s="26">
        <f t="shared" si="0"/>
        <v>7</v>
      </c>
      <c r="C17" s="27">
        <v>3</v>
      </c>
      <c r="D17" s="27">
        <v>2</v>
      </c>
      <c r="E17" s="27">
        <v>2</v>
      </c>
    </row>
    <row r="19" spans="1:5" x14ac:dyDescent="0.3">
      <c r="B19" t="s">
        <v>54</v>
      </c>
      <c r="C19" t="s">
        <v>55</v>
      </c>
      <c r="D19" t="s">
        <v>56</v>
      </c>
      <c r="E19" t="s">
        <v>57</v>
      </c>
    </row>
    <row r="20" spans="1:5" x14ac:dyDescent="0.3">
      <c r="A20">
        <v>3</v>
      </c>
      <c r="B20" s="28">
        <f>SUM(C20:E20)</f>
        <v>18</v>
      </c>
      <c r="C20" s="25">
        <v>6</v>
      </c>
      <c r="D20" s="25">
        <v>6</v>
      </c>
      <c r="E20" s="25">
        <v>6</v>
      </c>
    </row>
    <row r="21" spans="1:5" x14ac:dyDescent="0.3">
      <c r="A21">
        <v>4</v>
      </c>
      <c r="B21" s="28">
        <f t="shared" ref="B21:B29" si="1">SUM(C21:E21)</f>
        <v>15</v>
      </c>
      <c r="C21" s="25">
        <v>5</v>
      </c>
      <c r="D21" s="25">
        <v>5</v>
      </c>
      <c r="E21" s="25">
        <v>5</v>
      </c>
    </row>
    <row r="22" spans="1:5" x14ac:dyDescent="0.3">
      <c r="A22">
        <v>5</v>
      </c>
      <c r="B22" s="28">
        <f t="shared" si="1"/>
        <v>12</v>
      </c>
      <c r="C22" s="25">
        <v>4</v>
      </c>
      <c r="D22" s="25">
        <v>4</v>
      </c>
      <c r="E22" s="25">
        <v>4</v>
      </c>
    </row>
    <row r="23" spans="1:5" x14ac:dyDescent="0.3">
      <c r="A23">
        <v>6</v>
      </c>
      <c r="B23" s="28">
        <f t="shared" si="1"/>
        <v>9</v>
      </c>
      <c r="C23" s="25">
        <v>3</v>
      </c>
      <c r="D23" s="25">
        <v>3</v>
      </c>
      <c r="E23" s="25">
        <v>3</v>
      </c>
    </row>
    <row r="24" spans="1:5" x14ac:dyDescent="0.3">
      <c r="A24">
        <v>7</v>
      </c>
      <c r="B24" s="28">
        <f t="shared" si="1"/>
        <v>9</v>
      </c>
      <c r="C24" s="25">
        <v>3</v>
      </c>
      <c r="D24" s="25">
        <v>3</v>
      </c>
      <c r="E24" s="25">
        <v>3</v>
      </c>
    </row>
    <row r="25" spans="1:5" x14ac:dyDescent="0.3">
      <c r="A25">
        <v>8</v>
      </c>
      <c r="B25" s="28">
        <f t="shared" si="1"/>
        <v>8</v>
      </c>
      <c r="C25" s="25">
        <v>3</v>
      </c>
      <c r="D25" s="25">
        <v>3</v>
      </c>
      <c r="E25" s="25">
        <v>2</v>
      </c>
    </row>
    <row r="26" spans="1:5" x14ac:dyDescent="0.3">
      <c r="A26">
        <v>9</v>
      </c>
      <c r="B26" s="28">
        <f t="shared" si="1"/>
        <v>6</v>
      </c>
      <c r="C26" s="25">
        <v>2</v>
      </c>
      <c r="D26" s="25">
        <v>2</v>
      </c>
      <c r="E26" s="25">
        <v>2</v>
      </c>
    </row>
    <row r="27" spans="1:5" x14ac:dyDescent="0.3">
      <c r="A27">
        <v>10</v>
      </c>
      <c r="B27" s="28">
        <f t="shared" si="1"/>
        <v>6</v>
      </c>
      <c r="C27" s="25">
        <v>2</v>
      </c>
      <c r="D27" s="25">
        <v>2</v>
      </c>
      <c r="E27" s="25">
        <v>2</v>
      </c>
    </row>
    <row r="28" spans="1:5" x14ac:dyDescent="0.3">
      <c r="A28">
        <v>11</v>
      </c>
      <c r="B28" s="28">
        <f t="shared" si="1"/>
        <v>6</v>
      </c>
      <c r="C28" s="25">
        <v>2</v>
      </c>
      <c r="D28" s="25">
        <v>2</v>
      </c>
      <c r="E28" s="25">
        <v>2</v>
      </c>
    </row>
    <row r="29" spans="1:5" x14ac:dyDescent="0.3">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4241E-A849-4ECB-8C57-D1005A987ED1}">
  <ds:schemaRefs>
    <ds:schemaRef ds:uri="http://purl.org/dc/elements/1.1/"/>
    <ds:schemaRef ds:uri="48e3482e-f5a7-497b-9e29-9d6459c27839"/>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85eb2205-c22e-4af7-b231-92b94594f8b5"/>
    <ds:schemaRef ds:uri="http://www.w3.org/XML/1998/namespace"/>
    <ds:schemaRef ds:uri="http://purl.org/dc/dcmitype/"/>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AAAFED02-788A-4FAF-8590-2E432B716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2023-05-15T09:22:16Z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y fmtid="{D5CDD505-2E9C-101B-9397-08002B2CF9AE}" pid="4" name="Order">
    <vt:r8>376400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